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050" yWindow="65521" windowWidth="11295" windowHeight="9735" tabRatio="770" activeTab="0"/>
  </bookViews>
  <sheets>
    <sheet name="информация на сайт 2013" sheetId="1" r:id="rId1"/>
    <sheet name="информация на сайт 2012" sheetId="2" r:id="rId2"/>
    <sheet name="информация на сайт 2011" sheetId="3" r:id="rId3"/>
    <sheet name="информация на сайт 2010" sheetId="4" r:id="rId4"/>
    <sheet name="информация на сайт 2009" sheetId="5" r:id="rId5"/>
    <sheet name="информация на сайт 2008" sheetId="6" r:id="rId6"/>
  </sheets>
  <externalReferences>
    <externalReference r:id="rId9"/>
    <externalReference r:id="rId10"/>
  </externalReferences>
  <definedNames>
    <definedName name="_xlnm.Print_Area" localSheetId="5">'информация на сайт 2008'!$A$1:$J$91</definedName>
    <definedName name="_xlnm.Print_Area" localSheetId="3">'информация на сайт 2010'!$A$1:$J$92</definedName>
    <definedName name="_xlnm.Print_Area" localSheetId="2">'информация на сайт 2011'!$A$1:$J$92</definedName>
    <definedName name="_xlnm.Print_Area" localSheetId="1">'информация на сайт 2012'!$A$1:$J$97</definedName>
    <definedName name="_xlnm.Print_Area" localSheetId="0">'информация на сайт 2013'!$A$1:$J$97</definedName>
  </definedNames>
  <calcPr fullCalcOnLoad="1"/>
</workbook>
</file>

<file path=xl/sharedStrings.xml><?xml version="1.0" encoding="utf-8"?>
<sst xmlns="http://schemas.openxmlformats.org/spreadsheetml/2006/main" count="833" uniqueCount="171">
  <si>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</si>
  <si>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</si>
  <si>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</si>
  <si>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</si>
  <si>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</si>
  <si>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</si>
  <si>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</si>
  <si>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</si>
  <si>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</si>
  <si>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</si>
  <si>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</si>
  <si>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</si>
  <si>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</si>
  <si>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</si>
  <si>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</si>
  <si>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</si>
  <si>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</si>
  <si>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</si>
  <si>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</si>
  <si>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</si>
  <si>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</si>
  <si>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</si>
  <si>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</si>
  <si>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</si>
  <si>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</si>
  <si>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</si>
  <si>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</si>
  <si>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</si>
  <si>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</si>
  <si>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</si>
  <si>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</si>
  <si>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</si>
  <si>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</si>
  <si>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</si>
  <si>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</si>
  <si>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</si>
  <si>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</si>
  <si>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</si>
  <si>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</si>
  <si>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Наименование мероприятия</t>
  </si>
  <si>
    <t>Выравнивание нагрузок фаз в сетях 0,4 кВ</t>
  </si>
  <si>
    <t>Замена ответвлений от ВЛ 0,38 кВ к зданиям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</si>
  <si>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</si>
  <si>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</si>
  <si>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</si>
  <si>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</si>
  <si>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</si>
  <si>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</si>
  <si>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</si>
  <si>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</si>
  <si>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</si>
  <si>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</si>
  <si>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</si>
  <si>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</si>
  <si>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</si>
  <si>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</si>
  <si>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</si>
  <si>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</si>
  <si>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</si>
  <si>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</si>
  <si>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</si>
  <si>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</si>
  <si>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</si>
  <si>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</si>
  <si>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</si>
  <si>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</si>
  <si>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</si>
  <si>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</si>
  <si>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Сроки исполнения</t>
  </si>
  <si>
    <t>Нормативные потери электроэнергии**</t>
  </si>
  <si>
    <t>Потери электроэнергии в сети*</t>
  </si>
  <si>
    <t>Источник опубликования решения об установлении уровня нормативных потерь субъектов рынков электрической энергии.</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</si>
  <si>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</si>
  <si>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</si>
  <si>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</si>
  <si>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</si>
  <si>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</si>
  <si>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</si>
  <si>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</si>
  <si>
    <t>2010 год</t>
  </si>
  <si>
    <t>Фактические и нормативные потери электроэнергии ОАО "Кубаньэнерго" за 2010 год по регионам обслуживания.</t>
  </si>
  <si>
    <t>Основные мероприятия по снижению потерь электроэнергии за 2010 год приведены в таблице:</t>
  </si>
  <si>
    <t>Разукрупнение распределительных линий 0,38-35 кВ</t>
  </si>
  <si>
    <t>Выполнение "Программы мероприятий по снижению потерь электроэнергии" ОАО "Кубаньэнерго" в 2010 году</t>
  </si>
  <si>
    <t>Нормативные потери установлены приказом Минэнерго РФ «Об утверждении уровня нормативных технологических потерь электроэнергии»:</t>
  </si>
  <si>
    <t>Фактические и нормативные потери электроэнергии ОАО "Кубаньэнерго" за 2009 год оплачиваемые потребителями</t>
  </si>
  <si>
    <t>Фактические и нормативные потери электроэнергии ОАО "Кубаньэнерго" за 2009 год по регионам обслуживания.</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</si>
  <si>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</si>
  <si>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информация опубликована в Интернете</t>
  </si>
  <si>
    <t>http://docs.cntd.ru/document/902110475/0</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</si>
  <si>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</si>
  <si>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Выполнение "Программы мероприятий по снижению потерь электроэнергии" ОАО "Кубаньэнерго" в 2009 году</t>
  </si>
  <si>
    <t>Основные мероприятия по снижению потерь электроэнергии за 2009 год приведены в таблице:</t>
  </si>
  <si>
    <t>2009 год</t>
  </si>
  <si>
    <t>Оптимизация мест размыкания линий 6-35 кВ с двусторонним питанием</t>
  </si>
  <si>
    <t>Оптимизация распределения нагрузки за счет строительства подстанций и линий, в т.ч. перевод на более высокий уровень напряжения</t>
  </si>
  <si>
    <t>Фактические и нормативные потери электроэнергии ОАО "Кубаньэнерго" за 2008 год оплачиваемые потребителями</t>
  </si>
  <si>
    <t>Фактические и нормативные потери электроэнергии ОАО "Кубаньэнерго" за 2008 год по регионам обслуживания.</t>
  </si>
  <si>
    <t>http://lawrussia.ru/texts/legal_216/doc216a395x252.htm</t>
  </si>
  <si>
    <t>Приказ Федеральной службы по тарифам (ФСТ) России от 30 ноября 2007 года № 402 – э/5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2008 год»</t>
  </si>
  <si>
    <t xml:space="preserve">Расчет норматива потерь электрической энергии производится в соответствии с «Методикой расчета нормативных (технологических) потерь электроэнергии в электрических сетях" утвержденной приказом Минпромэнерго России от «03» февраля 2005 г. №21 </t>
  </si>
  <si>
    <t>http://xjob.ru/?id=cats&amp;cat=1.17.3-6989-102418104</t>
  </si>
  <si>
    <t>Выполнение "Программы мероприятий по снижению потерь электроэнергии" ОАО "Кубаньэнерго" в 2008 году</t>
  </si>
  <si>
    <t>Основные мероприятия по снижению потерь электроэнергии за 2008 год приведены в таблице:</t>
  </si>
  <si>
    <t>2008 год</t>
  </si>
  <si>
    <t>Снижение расхода электроэнергии на собственные нужды подстанций</t>
  </si>
  <si>
    <t>Прочие технические мероприятия</t>
  </si>
  <si>
    <t>Проведение поверки и калибровки электросчетчиков с просроченными сроками  коммерческого учета трехфазных</t>
  </si>
  <si>
    <t>Проведение поверки и калибровки электросчетчиков с просроченными сроками  коммерческого учета однофазных</t>
  </si>
  <si>
    <t>Проведение поверки и калибровки электросчетчиков с просроченными сроками  технического учета трехфазных</t>
  </si>
  <si>
    <t>Пломбирование клеммных крышек</t>
  </si>
  <si>
    <t>Выделение цепей учета электроэнергии на отдельные обмотки трансформаторов тока</t>
  </si>
  <si>
    <t>Устранение недогрузки и перегрузки цепей тока коммерческого учета</t>
  </si>
  <si>
    <t>Устранение недогрузки и перегрузки цепей тока технического учета</t>
  </si>
  <si>
    <t>Устранение недогрузки и перегрузки цепей напряжения коммерческого учета</t>
  </si>
  <si>
    <t>Устранение недогрузки и перегрузки цепей напряжения технического учета</t>
  </si>
  <si>
    <t>Установка дополнительных электросчетчиков коммерческого учета</t>
  </si>
  <si>
    <t>Установка дополнительных электросчетчиков технического учета</t>
  </si>
  <si>
    <t>Составление и анализ небалансов электроэнергии по подстанциям и электростанциям</t>
  </si>
  <si>
    <t>№ 382 от 26.08.2009</t>
  </si>
  <si>
    <t>4.</t>
  </si>
  <si>
    <t>4.1.</t>
  </si>
  <si>
    <t>4.2.</t>
  </si>
  <si>
    <t>5.</t>
  </si>
  <si>
    <t>5.1.</t>
  </si>
  <si>
    <t>6.</t>
  </si>
  <si>
    <t>6.1.</t>
  </si>
  <si>
    <t>Отпуск электроэнергии в сеть</t>
  </si>
  <si>
    <t>Отпуск по договорам оказания услуг</t>
  </si>
  <si>
    <t>Полезный отпуск по применяемым тарифам</t>
  </si>
  <si>
    <t>Приказ Федеральной службы по тарифам (ФСТ) России от 20 ноября 2009 года № 301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2010 год»</t>
  </si>
  <si>
    <t>Баланс электрической энергии  по электрическим сетям ОАО "Кубаньэнерго" и сведения о размерах потерь за 2010 год</t>
  </si>
  <si>
    <t>2011 год</t>
  </si>
  <si>
    <t>Баланс электрической энергии  по электрическим сетям ОАО "Кубаньэнерго" и сведения о размерах потерь за 2011 год</t>
  </si>
  <si>
    <t>Фактические и нормативные потери электроэнергии ОАО "Кубаньэнерго" за 2011 год по регионам обслуживания.</t>
  </si>
  <si>
    <t>№ 26 от 04.02.2011</t>
  </si>
  <si>
    <t>Приказ Федеральной службы по тарифам (ФСТ) России от 24 ноября 2010 года № 333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2011 год»</t>
  </si>
  <si>
    <t>Фактические и нормативные потери электроэнергии ОАО "Кубаньэнерго" за 2012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</si>
  <si>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2012 год»:</t>
  </si>
  <si>
    <t>№ 127 от 29.03.2012</t>
  </si>
  <si>
    <t>Приказ Федеральной службы по тарифам (ФСТ) России от 29 ноября 2011 года № 301 – э/2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2012 год»</t>
  </si>
  <si>
    <t>2012 год</t>
  </si>
  <si>
    <t>Оптимизация распределения нагрузки между подстанциями основной электрической сети за счет переключений в ее схеме</t>
  </si>
  <si>
    <t>Выявление неучтенной электрической энергии в результате проведения рейдов</t>
  </si>
  <si>
    <t>Установка автоматизированных систем учета электрической энергии</t>
  </si>
  <si>
    <t>Установка электросчетчиков учета на границах балансовой и эксплуатационной ответственности</t>
  </si>
  <si>
    <t>Основные мероприятия по снижению потерь электроэнергии за 2012 год приведены в таблице:</t>
  </si>
  <si>
    <t>Проведение контрольных снятий показаний с расчетных приборов учета</t>
  </si>
  <si>
    <t>себестоимость</t>
  </si>
  <si>
    <t>-</t>
  </si>
  <si>
    <t>амортизация</t>
  </si>
  <si>
    <t>Замена ответвлений в жилые дома на СИП</t>
  </si>
  <si>
    <t>Реконструкция сети 6(10)-0,4 кВ</t>
  </si>
  <si>
    <t>Реконструкция сети 110-35 кВ</t>
  </si>
  <si>
    <t>Строительство ПС</t>
  </si>
  <si>
    <t>Строительство ЛЭП</t>
  </si>
  <si>
    <t xml:space="preserve">амортизация, 
плата за техприсоединение, 
прочие собственные источники,
привлеченные стедства
</t>
  </si>
  <si>
    <t xml:space="preserve">амортизация, 
прочие собственные источники,
привлеченные стедства
</t>
  </si>
  <si>
    <t>Выполнение "Программы мероприятий по снижению потерь электроэнергии" ОАО "Кубаньэнерго" в 2012 году</t>
  </si>
  <si>
    <t>Перераспределения нагрузки основной сети путем производства переключений</t>
  </si>
  <si>
    <t>Программа развития систем учета</t>
  </si>
  <si>
    <t>ремонтная программа
инвестиционная программа</t>
  </si>
  <si>
    <t>Создание АИИС КУЭ бытовых потребителей</t>
  </si>
  <si>
    <t>Приобретение и установка ПКУ 6-10 кВ</t>
  </si>
  <si>
    <t>Баланс электрической энергии  по электрическим сетям ОАО "Кубаньэнерго" и сведения о размерах потерь за 2013 год</t>
  </si>
  <si>
    <t>Баланс электрической энергии  по электрическим сетям ОАО "Кубаньэнерго" и сведения о размерах потерь за 2012 год</t>
  </si>
  <si>
    <t>Фактические и нормативные потери электроэнергии ОАО "Кубаньэнерго" за 2013 год по регионам обслуживания.</t>
  </si>
  <si>
    <t>Приказ Федеральной службы по тарифам (ФСТ) России от 29 ноября 2012 года № 312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2013 год»</t>
  </si>
  <si>
    <t>Выполнение "Программы мероприятий по снижению потерь электроэнергии" ОАО "Кубаньэнерго" в 2013 году</t>
  </si>
  <si>
    <t>Основные мероприятия по снижению потерь электроэнергии за 2013 год приведены в таблице:</t>
  </si>
  <si>
    <t>2013 год</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</si>
</sst>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
    <numFmt numFmtId="169" formatCode="0.00000000"/>
    <numFmt numFmtId="170" formatCode="0.000000"/>
    <numFmt numFmtId="171" formatCode="0.00000"/>
    <numFmt numFmtId="172" formatCode="0.000%"/>
    <numFmt numFmtId="173" formatCode="#,##0.000"/>
  </numFmts>
  <fonts count="73">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u val="single"/>
      <sz val="10"/>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10"/>
      <color indexed="55"/>
      <name val="Arial Cyr"/>
      <family val="0"/>
    </font>
    <font>
      <sz val="10"/>
      <color indexed="10"/>
      <name val="Arial Cyr"/>
      <family val="0"/>
    </font>
    <font>
      <b/>
      <i/>
      <sz val="8"/>
      <color indexed="12"/>
      <name val="Arial CYR"/>
      <family val="0"/>
    </font>
    <font>
      <b/>
      <sz val="8"/>
      <color indexed="12"/>
      <name val="Arial"/>
      <family val="2"/>
    </font>
    <font>
      <b/>
      <sz val="8"/>
      <color indexed="12"/>
      <name val="Arial CYR"/>
      <family val="0"/>
    </font>
    <font>
      <b/>
      <i/>
      <sz val="8"/>
      <color indexed="8"/>
      <name val="Arial CYR"/>
      <family val="0"/>
    </font>
    <font>
      <b/>
      <sz val="8"/>
      <color indexed="8"/>
      <name val="Arial"/>
      <family val="2"/>
    </font>
    <font>
      <b/>
      <sz val="8"/>
      <color indexed="8"/>
      <name val="Arial CYR"/>
      <family val="0"/>
    </font>
    <font>
      <b/>
      <sz val="7"/>
      <color indexed="55"/>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10"/>
      <color theme="0" tint="-0.3499799966812134"/>
      <name val="Arial Cyr"/>
      <family val="0"/>
    </font>
    <font>
      <sz val="10"/>
      <color rgb="FFFF0000"/>
      <name val="Arial Cyr"/>
      <family val="0"/>
    </font>
    <font>
      <b/>
      <i/>
      <sz val="8"/>
      <color rgb="FF0000CC"/>
      <name val="Arial CYR"/>
      <family val="0"/>
    </font>
    <font>
      <b/>
      <sz val="8"/>
      <color rgb="FF0000CC"/>
      <name val="Arial"/>
      <family val="2"/>
    </font>
    <font>
      <b/>
      <sz val="8"/>
      <color rgb="FF0000CC"/>
      <name val="Arial CYR"/>
      <family val="0"/>
    </font>
    <font>
      <b/>
      <i/>
      <sz val="8"/>
      <color theme="1"/>
      <name val="Arial CYR"/>
      <family val="0"/>
    </font>
    <font>
      <b/>
      <sz val="8"/>
      <color theme="1"/>
      <name val="Arial"/>
      <family val="2"/>
    </font>
    <font>
      <b/>
      <sz val="8"/>
      <color theme="1"/>
      <name val="Arial CYR"/>
      <family val="0"/>
    </font>
    <font>
      <b/>
      <sz val="7"/>
      <color theme="0" tint="-0.3499799966812134"/>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thin"/>
      <bottom style="medium"/>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color indexed="63"/>
      </left>
      <right style="medium">
        <color indexed="8"/>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color indexed="63"/>
      </bottom>
    </border>
    <border>
      <left style="medium"/>
      <right style="medium"/>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320">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7" fillId="0" borderId="0" xfId="0" applyFont="1" applyAlignment="1">
      <alignment/>
    </xf>
    <xf numFmtId="0" fontId="7"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1" fillId="0" borderId="0" xfId="0" applyFont="1" applyAlignment="1">
      <alignment/>
    </xf>
    <xf numFmtId="0" fontId="15" fillId="0" borderId="0" xfId="0" applyFont="1" applyAlignment="1">
      <alignment/>
    </xf>
    <xf numFmtId="0" fontId="14" fillId="0" borderId="0" xfId="0" applyFont="1" applyBorder="1" applyAlignment="1">
      <alignment/>
    </xf>
    <xf numFmtId="173" fontId="14"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73" fontId="6" fillId="0" borderId="0" xfId="0" applyNumberFormat="1" applyFont="1" applyBorder="1" applyAlignment="1">
      <alignment wrapText="1"/>
    </xf>
    <xf numFmtId="0" fontId="10" fillId="0" borderId="0" xfId="0" applyFont="1" applyAlignment="1">
      <alignment horizontal="left" wrapText="1"/>
    </xf>
    <xf numFmtId="0" fontId="7" fillId="0" borderId="0" xfId="0" applyFont="1" applyAlignment="1">
      <alignment horizontal="left"/>
    </xf>
    <xf numFmtId="3" fontId="0" fillId="0" borderId="0" xfId="0" applyNumberFormat="1" applyAlignment="1">
      <alignment/>
    </xf>
    <xf numFmtId="173" fontId="0" fillId="0" borderId="0" xfId="0" applyNumberFormat="1" applyAlignment="1">
      <alignment/>
    </xf>
    <xf numFmtId="173" fontId="0" fillId="0" borderId="0" xfId="0" applyNumberFormat="1" applyFont="1" applyAlignment="1">
      <alignment/>
    </xf>
    <xf numFmtId="0" fontId="4" fillId="0" borderId="33" xfId="0" applyFont="1" applyBorder="1" applyAlignment="1">
      <alignment horizontal="center" wrapText="1"/>
    </xf>
    <xf numFmtId="0" fontId="4" fillId="0" borderId="34" xfId="0" applyFont="1" applyBorder="1" applyAlignment="1">
      <alignment horizontal="center" wrapText="1"/>
    </xf>
    <xf numFmtId="0" fontId="3" fillId="0" borderId="35"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xf>
    <xf numFmtId="0" fontId="3" fillId="0" borderId="36" xfId="0" applyFont="1" applyBorder="1" applyAlignment="1">
      <alignment horizontal="center" wrapText="1"/>
    </xf>
    <xf numFmtId="4" fontId="5" fillId="0" borderId="10" xfId="0" applyNumberFormat="1" applyFont="1" applyBorder="1" applyAlignment="1">
      <alignment wrapText="1"/>
    </xf>
    <xf numFmtId="4" fontId="6" fillId="0" borderId="15" xfId="0" applyNumberFormat="1" applyFont="1" applyBorder="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49" fontId="0" fillId="0" borderId="0" xfId="0" applyNumberFormat="1" applyFont="1" applyBorder="1" applyAlignment="1">
      <alignment horizontal="left" vertical="center" wrapText="1"/>
    </xf>
    <xf numFmtId="173" fontId="0" fillId="0" borderId="0" xfId="0" applyNumberFormat="1" applyFont="1" applyBorder="1" applyAlignment="1">
      <alignment horizontal="center" vertical="center"/>
    </xf>
    <xf numFmtId="173" fontId="0" fillId="33" borderId="0" xfId="0" applyNumberFormat="1" applyFont="1" applyFill="1" applyAlignment="1">
      <alignment/>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4" fontId="4"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4" fillId="0" borderId="22" xfId="0" applyNumberFormat="1" applyFont="1" applyBorder="1" applyAlignment="1">
      <alignment horizontal="right" wrapText="1"/>
    </xf>
    <xf numFmtId="4" fontId="4" fillId="0" borderId="16" xfId="0" applyNumberFormat="1" applyFont="1" applyBorder="1" applyAlignment="1">
      <alignment horizontal="right" wrapText="1"/>
    </xf>
    <xf numFmtId="4" fontId="4" fillId="0" borderId="10" xfId="0" applyNumberFormat="1" applyFont="1" applyBorder="1" applyAlignment="1">
      <alignment horizontal="right" wrapText="1"/>
    </xf>
    <xf numFmtId="4" fontId="3" fillId="0" borderId="22" xfId="0" applyNumberFormat="1" applyFont="1" applyBorder="1" applyAlignment="1">
      <alignment horizontal="right" wrapText="1"/>
    </xf>
    <xf numFmtId="0" fontId="5" fillId="0" borderId="16" xfId="0" applyFont="1" applyBorder="1" applyAlignment="1">
      <alignment wrapText="1"/>
    </xf>
    <xf numFmtId="4" fontId="3" fillId="0" borderId="16" xfId="0" applyNumberFormat="1" applyFont="1" applyBorder="1" applyAlignment="1">
      <alignment horizontal="right" wrapText="1"/>
    </xf>
    <xf numFmtId="4" fontId="3" fillId="0" borderId="13" xfId="0" applyNumberFormat="1" applyFont="1" applyBorder="1" applyAlignment="1">
      <alignment horizontal="right" wrapText="1"/>
    </xf>
    <xf numFmtId="0" fontId="5" fillId="0" borderId="13"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wrapText="1"/>
    </xf>
    <xf numFmtId="0" fontId="6" fillId="0" borderId="16" xfId="0" applyFont="1" applyFill="1" applyBorder="1" applyAlignment="1">
      <alignment horizontal="center" wrapText="1"/>
    </xf>
    <xf numFmtId="0" fontId="5" fillId="0" borderId="16" xfId="0" applyFont="1" applyFill="1" applyBorder="1" applyAlignment="1">
      <alignment horizontal="center" wrapText="1"/>
    </xf>
    <xf numFmtId="0" fontId="0" fillId="33" borderId="0" xfId="0" applyFill="1" applyAlignment="1">
      <alignment/>
    </xf>
    <xf numFmtId="172" fontId="6" fillId="0" borderId="31" xfId="0" applyNumberFormat="1" applyFont="1" applyBorder="1" applyAlignment="1">
      <alignment wrapText="1"/>
    </xf>
    <xf numFmtId="172" fontId="6" fillId="0" borderId="32" xfId="0" applyNumberFormat="1" applyFont="1" applyBorder="1" applyAlignment="1">
      <alignment wrapText="1"/>
    </xf>
    <xf numFmtId="172" fontId="6" fillId="0" borderId="30" xfId="0" applyNumberFormat="1" applyFont="1" applyBorder="1" applyAlignment="1">
      <alignment wrapText="1"/>
    </xf>
    <xf numFmtId="172" fontId="6" fillId="0" borderId="24" xfId="0" applyNumberFormat="1" applyFont="1" applyBorder="1" applyAlignment="1">
      <alignment wrapText="1"/>
    </xf>
    <xf numFmtId="172" fontId="6" fillId="0" borderId="25" xfId="0" applyNumberFormat="1" applyFont="1" applyBorder="1" applyAlignment="1">
      <alignment wrapText="1"/>
    </xf>
    <xf numFmtId="172" fontId="6" fillId="0" borderId="27" xfId="0" applyNumberFormat="1" applyFont="1" applyBorder="1" applyAlignment="1">
      <alignment wrapText="1"/>
    </xf>
    <xf numFmtId="0" fontId="0" fillId="0" borderId="0" xfId="0" applyFill="1" applyAlignment="1">
      <alignment/>
    </xf>
    <xf numFmtId="0" fontId="7" fillId="0" borderId="0" xfId="0" applyFont="1" applyFill="1" applyAlignment="1">
      <alignment horizontal="left"/>
    </xf>
    <xf numFmtId="173" fontId="63" fillId="0" borderId="0" xfId="0" applyNumberFormat="1" applyFont="1" applyAlignment="1">
      <alignment/>
    </xf>
    <xf numFmtId="173" fontId="64" fillId="0" borderId="0" xfId="0" applyNumberFormat="1" applyFont="1" applyAlignment="1">
      <alignment/>
    </xf>
    <xf numFmtId="173" fontId="64" fillId="33" borderId="0" xfId="0" applyNumberFormat="1" applyFont="1" applyFill="1" applyAlignment="1">
      <alignment/>
    </xf>
    <xf numFmtId="173" fontId="64" fillId="33" borderId="0" xfId="0" applyNumberFormat="1" applyFont="1" applyFill="1" applyAlignment="1">
      <alignment vertical="center"/>
    </xf>
    <xf numFmtId="173" fontId="64" fillId="0" borderId="0" xfId="0" applyNumberFormat="1" applyFont="1" applyAlignment="1">
      <alignment vertical="center"/>
    </xf>
    <xf numFmtId="173" fontId="14" fillId="0" borderId="0" xfId="0" applyNumberFormat="1" applyFont="1" applyAlignment="1">
      <alignment/>
    </xf>
    <xf numFmtId="173" fontId="65" fillId="0" borderId="0" xfId="0" applyNumberFormat="1" applyFont="1" applyFill="1" applyAlignment="1">
      <alignment/>
    </xf>
    <xf numFmtId="173" fontId="65" fillId="33" borderId="0" xfId="0" applyNumberFormat="1" applyFont="1" applyFill="1" applyAlignment="1">
      <alignment/>
    </xf>
    <xf numFmtId="0" fontId="66" fillId="0" borderId="13" xfId="0" applyFont="1" applyFill="1" applyBorder="1" applyAlignment="1">
      <alignment horizontal="center" wrapText="1"/>
    </xf>
    <xf numFmtId="0" fontId="66" fillId="0" borderId="11" xfId="0" applyFont="1" applyBorder="1" applyAlignment="1">
      <alignment wrapText="1"/>
    </xf>
    <xf numFmtId="4" fontId="67" fillId="0" borderId="16" xfId="0" applyNumberFormat="1" applyFont="1" applyBorder="1" applyAlignment="1">
      <alignment horizontal="right" wrapText="1"/>
    </xf>
    <xf numFmtId="4" fontId="67" fillId="0" borderId="12" xfId="0" applyNumberFormat="1" applyFont="1" applyBorder="1" applyAlignment="1">
      <alignment horizontal="right" wrapText="1"/>
    </xf>
    <xf numFmtId="4" fontId="67" fillId="0" borderId="13" xfId="0" applyNumberFormat="1" applyFont="1" applyBorder="1" applyAlignment="1">
      <alignment horizontal="right" wrapText="1"/>
    </xf>
    <xf numFmtId="4" fontId="67" fillId="0" borderId="11" xfId="0" applyNumberFormat="1" applyFont="1" applyBorder="1" applyAlignment="1">
      <alignment horizontal="right" wrapText="1"/>
    </xf>
    <xf numFmtId="4" fontId="68" fillId="0" borderId="12" xfId="0" applyNumberFormat="1" applyFont="1" applyBorder="1" applyAlignment="1">
      <alignment horizontal="right" wrapText="1"/>
    </xf>
    <xf numFmtId="4" fontId="68" fillId="0" borderId="13" xfId="0" applyNumberFormat="1" applyFont="1" applyBorder="1" applyAlignment="1">
      <alignment horizontal="right" wrapText="1"/>
    </xf>
    <xf numFmtId="0" fontId="69" fillId="0" borderId="13" xfId="0" applyFont="1" applyFill="1" applyBorder="1" applyAlignment="1">
      <alignment horizontal="center" wrapText="1"/>
    </xf>
    <xf numFmtId="0" fontId="69" fillId="0" borderId="11" xfId="0" applyFont="1" applyBorder="1" applyAlignment="1">
      <alignment wrapText="1"/>
    </xf>
    <xf numFmtId="4" fontId="70" fillId="0" borderId="16" xfId="0" applyNumberFormat="1" applyFont="1" applyBorder="1" applyAlignment="1">
      <alignment horizontal="right" wrapText="1"/>
    </xf>
    <xf numFmtId="4" fontId="70" fillId="0" borderId="12" xfId="0" applyNumberFormat="1" applyFont="1" applyBorder="1" applyAlignment="1">
      <alignment horizontal="right" wrapText="1"/>
    </xf>
    <xf numFmtId="4" fontId="70" fillId="0" borderId="13" xfId="0" applyNumberFormat="1" applyFont="1" applyBorder="1" applyAlignment="1">
      <alignment horizontal="right" wrapText="1"/>
    </xf>
    <xf numFmtId="4" fontId="70" fillId="0" borderId="11" xfId="0" applyNumberFormat="1" applyFont="1" applyBorder="1" applyAlignment="1">
      <alignment horizontal="right" wrapText="1"/>
    </xf>
    <xf numFmtId="4" fontId="71" fillId="0" borderId="12" xfId="0" applyNumberFormat="1" applyFont="1" applyBorder="1" applyAlignment="1">
      <alignment horizontal="right" wrapText="1"/>
    </xf>
    <xf numFmtId="4" fontId="71" fillId="0" borderId="13" xfId="0" applyNumberFormat="1" applyFont="1" applyBorder="1" applyAlignment="1">
      <alignment horizontal="right" wrapText="1"/>
    </xf>
    <xf numFmtId="0" fontId="0" fillId="33" borderId="0" xfId="0" applyFont="1" applyFill="1" applyAlignment="1">
      <alignment/>
    </xf>
    <xf numFmtId="0" fontId="64" fillId="0" borderId="0" xfId="0" applyFont="1" applyAlignment="1">
      <alignment/>
    </xf>
    <xf numFmtId="0" fontId="64" fillId="0" borderId="0" xfId="0" applyFont="1" applyFill="1" applyAlignment="1">
      <alignment/>
    </xf>
    <xf numFmtId="0" fontId="72" fillId="0" borderId="0" xfId="0" applyFont="1" applyAlignment="1">
      <alignment wrapText="1"/>
    </xf>
    <xf numFmtId="0" fontId="10" fillId="0" borderId="0" xfId="0" applyFont="1" applyAlignment="1">
      <alignment horizontal="left" wrapText="1"/>
    </xf>
    <xf numFmtId="0" fontId="0" fillId="0" borderId="37" xfId="0" applyFill="1" applyBorder="1" applyAlignment="1">
      <alignment horizontal="left" vertical="center" wrapText="1"/>
    </xf>
    <xf numFmtId="0" fontId="0" fillId="0" borderId="27" xfId="0" applyFill="1" applyBorder="1" applyAlignment="1">
      <alignment horizontal="left" vertical="center" wrapText="1"/>
    </xf>
    <xf numFmtId="173" fontId="0" fillId="0" borderId="27" xfId="0" applyNumberFormat="1" applyFill="1" applyBorder="1" applyAlignment="1">
      <alignment horizontal="center" vertical="center"/>
    </xf>
    <xf numFmtId="0" fontId="16" fillId="33" borderId="27" xfId="53" applyNumberFormat="1" applyFont="1" applyFill="1" applyBorder="1" applyAlignment="1" applyProtection="1">
      <alignment horizontal="center" vertical="center" wrapText="1"/>
      <protection/>
    </xf>
    <xf numFmtId="0" fontId="16" fillId="33" borderId="28" xfId="53" applyNumberFormat="1" applyFont="1" applyFill="1" applyBorder="1" applyAlignment="1" applyProtection="1">
      <alignment horizontal="center" vertical="center" wrapText="1"/>
      <protection/>
    </xf>
    <xf numFmtId="0" fontId="18" fillId="0" borderId="38" xfId="0" applyFont="1" applyBorder="1" applyAlignment="1">
      <alignment horizontal="left" vertical="center" wrapText="1"/>
    </xf>
    <xf numFmtId="0" fontId="18" fillId="0" borderId="32" xfId="0" applyFont="1" applyBorder="1" applyAlignment="1">
      <alignment horizontal="left" vertical="center" wrapText="1"/>
    </xf>
    <xf numFmtId="0" fontId="13" fillId="0" borderId="39" xfId="53" applyNumberFormat="1" applyFont="1" applyFill="1" applyBorder="1" applyAlignment="1" applyProtection="1">
      <alignment horizontal="left" vertical="center" wrapText="1"/>
      <protection/>
    </xf>
    <xf numFmtId="0" fontId="13" fillId="0" borderId="40" xfId="53" applyNumberFormat="1" applyFont="1" applyFill="1" applyBorder="1" applyAlignment="1" applyProtection="1">
      <alignment horizontal="left" vertical="center" wrapText="1"/>
      <protection/>
    </xf>
    <xf numFmtId="173" fontId="13" fillId="0" borderId="40" xfId="53" applyNumberFormat="1" applyFont="1" applyFill="1" applyBorder="1" applyAlignment="1" applyProtection="1">
      <alignment horizontal="center" vertical="center" wrapText="1"/>
      <protection/>
    </xf>
    <xf numFmtId="0" fontId="16" fillId="33" borderId="40" xfId="53" applyNumberFormat="1" applyFont="1" applyFill="1" applyBorder="1" applyAlignment="1" applyProtection="1">
      <alignment horizontal="center" vertical="center" wrapText="1"/>
      <protection/>
    </xf>
    <xf numFmtId="0" fontId="16" fillId="33" borderId="41" xfId="53" applyNumberFormat="1" applyFont="1" applyFill="1" applyBorder="1" applyAlignment="1" applyProtection="1">
      <alignment horizontal="center" vertical="center" wrapText="1"/>
      <protection/>
    </xf>
    <xf numFmtId="0" fontId="0" fillId="0" borderId="42" xfId="0" applyFill="1" applyBorder="1" applyAlignment="1">
      <alignment horizontal="left" vertical="center"/>
    </xf>
    <xf numFmtId="0" fontId="0" fillId="0" borderId="43" xfId="0" applyFill="1" applyBorder="1" applyAlignment="1">
      <alignment horizontal="left" vertical="center"/>
    </xf>
    <xf numFmtId="173" fontId="0" fillId="0" borderId="43" xfId="0" applyNumberFormat="1" applyFill="1" applyBorder="1" applyAlignment="1">
      <alignment horizontal="center" vertical="center"/>
    </xf>
    <xf numFmtId="0" fontId="16" fillId="33" borderId="43" xfId="53" applyNumberFormat="1" applyFont="1" applyFill="1" applyBorder="1" applyAlignment="1" applyProtection="1">
      <alignment horizontal="center" vertical="center" wrapText="1"/>
      <protection/>
    </xf>
    <xf numFmtId="0" fontId="16" fillId="33" borderId="44" xfId="53" applyNumberFormat="1" applyFont="1" applyFill="1" applyBorder="1" applyAlignment="1" applyProtection="1">
      <alignment horizontal="center" vertical="center" wrapText="1"/>
      <protection/>
    </xf>
    <xf numFmtId="0" fontId="0" fillId="0" borderId="45" xfId="0" applyFill="1" applyBorder="1" applyAlignment="1">
      <alignment horizontal="left" vertical="center"/>
    </xf>
    <xf numFmtId="0" fontId="0" fillId="0" borderId="38" xfId="0" applyFill="1" applyBorder="1" applyAlignment="1">
      <alignment horizontal="left" vertical="center"/>
    </xf>
    <xf numFmtId="0" fontId="0" fillId="0" borderId="32" xfId="0" applyFill="1" applyBorder="1" applyAlignment="1">
      <alignment horizontal="left" vertical="center"/>
    </xf>
    <xf numFmtId="173" fontId="0" fillId="0" borderId="25" xfId="0" applyNumberFormat="1" applyFill="1" applyBorder="1" applyAlignment="1">
      <alignment horizontal="center" vertical="center"/>
    </xf>
    <xf numFmtId="0" fontId="16" fillId="33" borderId="46" xfId="53" applyNumberFormat="1" applyFont="1" applyFill="1" applyBorder="1" applyAlignment="1" applyProtection="1">
      <alignment horizontal="center" vertical="center" wrapText="1"/>
      <protection/>
    </xf>
    <xf numFmtId="0" fontId="16" fillId="33" borderId="47" xfId="53" applyNumberFormat="1" applyFont="1" applyFill="1" applyBorder="1" applyAlignment="1" applyProtection="1">
      <alignment horizontal="center" vertical="center" wrapText="1"/>
      <protection/>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30" xfId="0" applyFill="1" applyBorder="1" applyAlignment="1">
      <alignment horizontal="left" vertical="center"/>
    </xf>
    <xf numFmtId="173" fontId="0" fillId="0" borderId="50" xfId="0" applyNumberFormat="1" applyFill="1" applyBorder="1" applyAlignment="1">
      <alignment horizontal="center" vertical="center"/>
    </xf>
    <xf numFmtId="173" fontId="0" fillId="0" borderId="49" xfId="0" applyNumberFormat="1" applyFill="1" applyBorder="1" applyAlignment="1">
      <alignment horizontal="center" vertical="center"/>
    </xf>
    <xf numFmtId="173" fontId="0" fillId="0" borderId="30" xfId="0" applyNumberFormat="1" applyFill="1" applyBorder="1" applyAlignment="1">
      <alignment horizontal="center" vertical="center"/>
    </xf>
    <xf numFmtId="0" fontId="16" fillId="33" borderId="50" xfId="53" applyNumberFormat="1" applyFont="1" applyFill="1" applyBorder="1" applyAlignment="1" applyProtection="1">
      <alignment horizontal="center" vertical="center" wrapText="1"/>
      <protection/>
    </xf>
    <xf numFmtId="0" fontId="16" fillId="33" borderId="51" xfId="53" applyNumberFormat="1" applyFont="1" applyFill="1" applyBorder="1" applyAlignment="1" applyProtection="1">
      <alignment horizontal="center" vertical="center" wrapText="1"/>
      <protection/>
    </xf>
    <xf numFmtId="0" fontId="0" fillId="0" borderId="52" xfId="0" applyFill="1" applyBorder="1" applyAlignment="1">
      <alignment horizontal="left" vertical="center"/>
    </xf>
    <xf numFmtId="0" fontId="0" fillId="0" borderId="25" xfId="0" applyFill="1" applyBorder="1" applyAlignment="1">
      <alignment horizontal="left" vertical="center"/>
    </xf>
    <xf numFmtId="0" fontId="16" fillId="33" borderId="25" xfId="53" applyNumberFormat="1" applyFont="1" applyFill="1" applyBorder="1" applyAlignment="1" applyProtection="1">
      <alignment horizontal="center" vertical="center" wrapText="1"/>
      <protection/>
    </xf>
    <xf numFmtId="0" fontId="16" fillId="33" borderId="26" xfId="53" applyNumberFormat="1" applyFont="1" applyFill="1" applyBorder="1" applyAlignment="1" applyProtection="1">
      <alignment horizontal="center" vertical="center" wrapText="1"/>
      <protection/>
    </xf>
    <xf numFmtId="0" fontId="0" fillId="0" borderId="46"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52" xfId="0" applyFill="1" applyBorder="1" applyAlignment="1">
      <alignment horizontal="left" vertical="center" wrapText="1"/>
    </xf>
    <xf numFmtId="0" fontId="0" fillId="0" borderId="25" xfId="0" applyFill="1" applyBorder="1" applyAlignment="1">
      <alignment horizontal="left" vertical="center" wrapText="1"/>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0" fillId="0" borderId="55" xfId="0" applyFill="1" applyBorder="1" applyAlignment="1">
      <alignment horizontal="left" vertical="center"/>
    </xf>
    <xf numFmtId="173" fontId="0" fillId="0" borderId="24" xfId="0" applyNumberFormat="1" applyFill="1" applyBorder="1" applyAlignment="1">
      <alignment horizontal="center" vertical="center"/>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16" fillId="33" borderId="24" xfId="53" applyNumberFormat="1" applyFont="1" applyFill="1" applyBorder="1" applyAlignment="1" applyProtection="1">
      <alignment horizontal="center" vertical="center" wrapText="1"/>
      <protection/>
    </xf>
    <xf numFmtId="0" fontId="16" fillId="33" borderId="29" xfId="53" applyNumberFormat="1" applyFont="1" applyFill="1" applyBorder="1" applyAlignment="1" applyProtection="1">
      <alignment horizontal="center" vertical="center" wrapText="1"/>
      <protection/>
    </xf>
    <xf numFmtId="0" fontId="13" fillId="0" borderId="40" xfId="53" applyNumberFormat="1" applyFont="1" applyFill="1" applyBorder="1" applyAlignment="1" applyProtection="1">
      <alignment horizontal="center" vertical="center" wrapText="1"/>
      <protection/>
    </xf>
    <xf numFmtId="0" fontId="13" fillId="0" borderId="41" xfId="53" applyNumberFormat="1" applyFont="1" applyFill="1" applyBorder="1" applyAlignment="1" applyProtection="1">
      <alignment horizontal="center" vertical="center" wrapText="1"/>
      <protection/>
    </xf>
    <xf numFmtId="173" fontId="14" fillId="33" borderId="39" xfId="0" applyNumberFormat="1" applyFont="1" applyFill="1" applyBorder="1" applyAlignment="1">
      <alignment horizontal="center"/>
    </xf>
    <xf numFmtId="173" fontId="14" fillId="33" borderId="41" xfId="0" applyNumberFormat="1" applyFont="1" applyFill="1" applyBorder="1" applyAlignment="1">
      <alignment horizontal="center"/>
    </xf>
    <xf numFmtId="173" fontId="0" fillId="33" borderId="39" xfId="0" applyNumberFormat="1" applyFont="1" applyFill="1" applyBorder="1" applyAlignment="1">
      <alignment horizontal="center"/>
    </xf>
    <xf numFmtId="173" fontId="0" fillId="33" borderId="41" xfId="0" applyNumberFormat="1" applyFont="1" applyFill="1" applyBorder="1" applyAlignment="1">
      <alignment horizontal="center"/>
    </xf>
    <xf numFmtId="173" fontId="0" fillId="33" borderId="40" xfId="0" applyNumberFormat="1" applyFont="1" applyFill="1" applyBorder="1" applyAlignment="1">
      <alignment horizontal="center"/>
    </xf>
    <xf numFmtId="0" fontId="13" fillId="0" borderId="39" xfId="53" applyNumberFormat="1" applyFont="1" applyFill="1" applyBorder="1" applyAlignment="1" applyProtection="1">
      <alignment horizontal="center" vertical="center" wrapText="1"/>
      <protection/>
    </xf>
    <xf numFmtId="0" fontId="7" fillId="34" borderId="0" xfId="0" applyFont="1" applyFill="1" applyAlignment="1">
      <alignment horizontal="left" wrapText="1"/>
    </xf>
    <xf numFmtId="0" fontId="7" fillId="0" borderId="0" xfId="0" applyFont="1" applyAlignment="1">
      <alignment horizontal="left" wrapText="1"/>
    </xf>
    <xf numFmtId="0" fontId="8" fillId="0" borderId="0" xfId="42" applyAlignment="1" applyProtection="1">
      <alignment horizontal="left" wrapText="1"/>
      <protection/>
    </xf>
    <xf numFmtId="0" fontId="13" fillId="0" borderId="18" xfId="53" applyNumberFormat="1" applyFont="1" applyFill="1" applyBorder="1" applyAlignment="1" applyProtection="1">
      <alignment horizontal="center" vertical="center" wrapText="1"/>
      <protection/>
    </xf>
    <xf numFmtId="0" fontId="13" fillId="0" borderId="22" xfId="53" applyNumberFormat="1" applyFont="1" applyFill="1" applyBorder="1" applyAlignment="1" applyProtection="1">
      <alignment horizontal="center" vertical="center" wrapText="1"/>
      <protection/>
    </xf>
    <xf numFmtId="0" fontId="13" fillId="0" borderId="10" xfId="53" applyNumberFormat="1" applyFont="1" applyFill="1" applyBorder="1" applyAlignment="1" applyProtection="1">
      <alignment horizontal="center" vertical="center" wrapText="1"/>
      <protection/>
    </xf>
    <xf numFmtId="0" fontId="7" fillId="34" borderId="0" xfId="0" applyNumberFormat="1" applyFont="1" applyFill="1" applyAlignment="1">
      <alignment horizontal="left" wrapText="1"/>
    </xf>
    <xf numFmtId="0" fontId="6" fillId="0" borderId="52" xfId="0" applyFont="1" applyFill="1" applyBorder="1" applyAlignment="1">
      <alignment wrapText="1"/>
    </xf>
    <xf numFmtId="0" fontId="6" fillId="0" borderId="26" xfId="0" applyFont="1" applyFill="1" applyBorder="1" applyAlignment="1">
      <alignment wrapText="1"/>
    </xf>
    <xf numFmtId="0" fontId="6" fillId="0" borderId="37" xfId="0" applyFont="1" applyFill="1" applyBorder="1" applyAlignment="1">
      <alignment wrapText="1"/>
    </xf>
    <xf numFmtId="0" fontId="6" fillId="0" borderId="28" xfId="0" applyFont="1" applyFill="1" applyBorder="1" applyAlignment="1">
      <alignment wrapText="1"/>
    </xf>
    <xf numFmtId="0" fontId="6" fillId="0" borderId="0" xfId="0" applyFont="1" applyFill="1" applyBorder="1" applyAlignment="1">
      <alignment wrapText="1"/>
    </xf>
    <xf numFmtId="0" fontId="6" fillId="0" borderId="23" xfId="0" applyFont="1" applyFill="1" applyBorder="1" applyAlignment="1">
      <alignment wrapText="1"/>
    </xf>
    <xf numFmtId="0" fontId="6" fillId="0" borderId="29" xfId="0" applyFont="1" applyFill="1" applyBorder="1" applyAlignment="1">
      <alignment wrapText="1"/>
    </xf>
    <xf numFmtId="0" fontId="3" fillId="0" borderId="0" xfId="0" applyFont="1" applyAlignment="1">
      <alignment horizontal="left" wrapText="1"/>
    </xf>
    <xf numFmtId="0" fontId="6" fillId="0" borderId="42"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56" xfId="0" applyFont="1" applyBorder="1" applyAlignment="1">
      <alignment horizontal="center" vertical="center" wrapText="1"/>
    </xf>
    <xf numFmtId="0" fontId="6" fillId="0" borderId="43" xfId="0" applyFont="1" applyBorder="1" applyAlignment="1">
      <alignment horizontal="center" vertical="center" wrapText="1"/>
    </xf>
    <xf numFmtId="10" fontId="6" fillId="0" borderId="43" xfId="0" applyNumberFormat="1" applyFont="1" applyBorder="1" applyAlignment="1">
      <alignment horizontal="center" vertical="center" wrapText="1"/>
    </xf>
    <xf numFmtId="10" fontId="6" fillId="0" borderId="44" xfId="0" applyNumberFormat="1" applyFont="1" applyBorder="1" applyAlignment="1">
      <alignment horizontal="center" vertical="center" wrapText="1"/>
    </xf>
    <xf numFmtId="2" fontId="15" fillId="0" borderId="0" xfId="0" applyNumberFormat="1" applyFont="1" applyAlignment="1">
      <alignment horizontal="center"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wrapText="1"/>
    </xf>
    <xf numFmtId="0" fontId="4" fillId="0" borderId="36" xfId="0" applyFont="1" applyBorder="1" applyAlignment="1">
      <alignment horizontal="center" wrapText="1"/>
    </xf>
    <xf numFmtId="0" fontId="4" fillId="0" borderId="34" xfId="0" applyFont="1" applyBorder="1" applyAlignment="1">
      <alignment horizontal="center" wrapText="1"/>
    </xf>
    <xf numFmtId="0" fontId="4" fillId="0" borderId="18" xfId="0" applyFont="1" applyBorder="1" applyAlignment="1">
      <alignment horizontal="center" wrapText="1"/>
    </xf>
    <xf numFmtId="0" fontId="4" fillId="0" borderId="57" xfId="0" applyFont="1" applyBorder="1" applyAlignment="1">
      <alignment horizontal="center" wrapText="1"/>
    </xf>
    <xf numFmtId="0" fontId="7" fillId="3" borderId="0" xfId="0" applyNumberFormat="1" applyFont="1" applyFill="1" applyAlignment="1">
      <alignment horizontal="left" wrapText="1"/>
    </xf>
    <xf numFmtId="0" fontId="7" fillId="3" borderId="0" xfId="0" applyFont="1" applyFill="1" applyAlignment="1">
      <alignment horizontal="left" wrapText="1"/>
    </xf>
    <xf numFmtId="0" fontId="0" fillId="0" borderId="42" xfId="0" applyBorder="1" applyAlignment="1">
      <alignment horizontal="left" vertical="center"/>
    </xf>
    <xf numFmtId="0" fontId="0" fillId="0" borderId="43" xfId="0" applyBorder="1" applyAlignment="1">
      <alignment horizontal="left" vertical="center"/>
    </xf>
    <xf numFmtId="173" fontId="0" fillId="0" borderId="43" xfId="0" applyNumberFormat="1" applyBorder="1" applyAlignment="1">
      <alignment horizontal="center" vertical="center"/>
    </xf>
    <xf numFmtId="0" fontId="16" fillId="0" borderId="43" xfId="53" applyNumberFormat="1" applyFont="1" applyFill="1" applyBorder="1" applyAlignment="1" applyProtection="1">
      <alignment horizontal="center" vertical="center" wrapText="1"/>
      <protection/>
    </xf>
    <xf numFmtId="0" fontId="16" fillId="0" borderId="44" xfId="53" applyNumberFormat="1" applyFont="1" applyFill="1" applyBorder="1" applyAlignment="1" applyProtection="1">
      <alignment horizontal="center" vertical="center" wrapText="1"/>
      <protection/>
    </xf>
    <xf numFmtId="0" fontId="0" fillId="0" borderId="52" xfId="0" applyBorder="1" applyAlignment="1">
      <alignment horizontal="left" vertical="center" wrapText="1"/>
    </xf>
    <xf numFmtId="0" fontId="0" fillId="0" borderId="25" xfId="0" applyBorder="1" applyAlignment="1">
      <alignment horizontal="left" vertical="center" wrapText="1"/>
    </xf>
    <xf numFmtId="173" fontId="0" fillId="0" borderId="25" xfId="0" applyNumberFormat="1" applyBorder="1" applyAlignment="1">
      <alignment horizontal="center" vertical="center"/>
    </xf>
    <xf numFmtId="0" fontId="16" fillId="0" borderId="25" xfId="53" applyNumberFormat="1" applyFont="1" applyFill="1" applyBorder="1" applyAlignment="1" applyProtection="1">
      <alignment horizontal="center" vertical="center" wrapText="1"/>
      <protection/>
    </xf>
    <xf numFmtId="0" fontId="16" fillId="0" borderId="26" xfId="53" applyNumberFormat="1" applyFont="1" applyFill="1" applyBorder="1" applyAlignment="1" applyProtection="1">
      <alignment horizontal="center" vertical="center" wrapText="1"/>
      <protection/>
    </xf>
    <xf numFmtId="0" fontId="13" fillId="0" borderId="58" xfId="53" applyNumberFormat="1" applyFont="1" applyFill="1" applyBorder="1" applyAlignment="1" applyProtection="1">
      <alignment horizontal="left" vertical="center" wrapText="1"/>
      <protection/>
    </xf>
    <xf numFmtId="0" fontId="13" fillId="0" borderId="59" xfId="53" applyNumberFormat="1" applyFont="1" applyFill="1" applyBorder="1" applyAlignment="1" applyProtection="1">
      <alignment horizontal="left" vertical="center" wrapText="1"/>
      <protection/>
    </xf>
    <xf numFmtId="173" fontId="13" fillId="0" borderId="59" xfId="53" applyNumberFormat="1" applyFont="1" applyFill="1" applyBorder="1" applyAlignment="1" applyProtection="1">
      <alignment horizontal="center" vertical="center" wrapText="1"/>
      <protection/>
    </xf>
    <xf numFmtId="0" fontId="16" fillId="0" borderId="59" xfId="53" applyNumberFormat="1" applyFont="1" applyFill="1" applyBorder="1" applyAlignment="1" applyProtection="1">
      <alignment horizontal="center" vertical="center" wrapText="1"/>
      <protection/>
    </xf>
    <xf numFmtId="0" fontId="16" fillId="0" borderId="60" xfId="53" applyNumberFormat="1" applyFont="1" applyFill="1" applyBorder="1" applyAlignment="1" applyProtection="1">
      <alignment horizontal="center" vertical="center" wrapText="1"/>
      <protection/>
    </xf>
    <xf numFmtId="0" fontId="0" fillId="0" borderId="52" xfId="0" applyBorder="1" applyAlignment="1">
      <alignment horizontal="left" vertical="center"/>
    </xf>
    <xf numFmtId="0" fontId="0" fillId="0" borderId="25" xfId="0" applyBorder="1" applyAlignment="1">
      <alignment horizontal="left" vertical="center"/>
    </xf>
    <xf numFmtId="0" fontId="0" fillId="0" borderId="48" xfId="0" applyFill="1" applyBorder="1" applyAlignment="1">
      <alignment horizontal="left" vertical="center" wrapText="1"/>
    </xf>
    <xf numFmtId="0" fontId="0" fillId="0" borderId="49" xfId="0" applyFill="1" applyBorder="1" applyAlignment="1">
      <alignment horizontal="left" vertical="center" wrapText="1"/>
    </xf>
    <xf numFmtId="0" fontId="0" fillId="0" borderId="30" xfId="0" applyFill="1" applyBorder="1" applyAlignment="1">
      <alignment horizontal="left" vertical="center" wrapText="1"/>
    </xf>
    <xf numFmtId="0" fontId="16" fillId="0" borderId="40" xfId="53" applyNumberFormat="1" applyFont="1" applyFill="1" applyBorder="1" applyAlignment="1" applyProtection="1">
      <alignment horizontal="center" vertical="center" wrapText="1"/>
      <protection/>
    </xf>
    <xf numFmtId="0" fontId="16" fillId="0" borderId="41" xfId="53" applyNumberFormat="1" applyFont="1" applyFill="1" applyBorder="1" applyAlignment="1" applyProtection="1">
      <alignment horizontal="center" vertical="center" wrapText="1"/>
      <protection/>
    </xf>
    <xf numFmtId="173" fontId="0" fillId="0" borderId="24" xfId="0" applyNumberFormat="1" applyBorder="1" applyAlignment="1">
      <alignment horizontal="center" vertical="center"/>
    </xf>
    <xf numFmtId="0" fontId="16" fillId="0" borderId="24" xfId="53" applyNumberFormat="1" applyFont="1" applyFill="1" applyBorder="1" applyAlignment="1" applyProtection="1">
      <alignment horizontal="center" vertical="center" wrapText="1"/>
      <protection/>
    </xf>
    <xf numFmtId="0" fontId="16" fillId="0" borderId="29" xfId="53" applyNumberFormat="1" applyFont="1" applyFill="1" applyBorder="1" applyAlignment="1" applyProtection="1">
      <alignment horizontal="center" vertical="center" wrapText="1"/>
      <protection/>
    </xf>
    <xf numFmtId="173" fontId="14" fillId="0" borderId="39" xfId="0" applyNumberFormat="1" applyFont="1" applyBorder="1" applyAlignment="1">
      <alignment horizontal="center"/>
    </xf>
    <xf numFmtId="173" fontId="14" fillId="0" borderId="41" xfId="0" applyNumberFormat="1" applyFont="1" applyBorder="1" applyAlignment="1">
      <alignment horizontal="center"/>
    </xf>
    <xf numFmtId="173" fontId="0" fillId="0" borderId="39" xfId="0" applyNumberFormat="1" applyFont="1" applyBorder="1" applyAlignment="1">
      <alignment horizontal="center"/>
    </xf>
    <xf numFmtId="173" fontId="0" fillId="0" borderId="41" xfId="0" applyNumberFormat="1" applyFont="1" applyBorder="1" applyAlignment="1">
      <alignment horizontal="center"/>
    </xf>
    <xf numFmtId="173" fontId="0" fillId="0" borderId="40" xfId="0" applyNumberFormat="1" applyFont="1" applyBorder="1" applyAlignment="1">
      <alignment horizontal="center"/>
    </xf>
    <xf numFmtId="0" fontId="7" fillId="0" borderId="0" xfId="0" applyNumberFormat="1" applyFont="1" applyFill="1" applyAlignment="1">
      <alignment horizontal="left" wrapText="1"/>
    </xf>
    <xf numFmtId="0" fontId="0" fillId="0" borderId="48" xfId="0" applyBorder="1" applyAlignment="1">
      <alignment horizontal="left" vertical="center"/>
    </xf>
    <xf numFmtId="0" fontId="0" fillId="0" borderId="49" xfId="0" applyBorder="1" applyAlignment="1">
      <alignment horizontal="left" vertical="center"/>
    </xf>
    <xf numFmtId="0" fontId="0" fillId="0" borderId="30" xfId="0" applyBorder="1" applyAlignment="1">
      <alignment horizontal="left" vertical="center"/>
    </xf>
    <xf numFmtId="173" fontId="0" fillId="0" borderId="27" xfId="0" applyNumberFormat="1" applyBorder="1" applyAlignment="1">
      <alignment horizontal="center" vertical="center"/>
    </xf>
    <xf numFmtId="0" fontId="16" fillId="0" borderId="27" xfId="53" applyNumberFormat="1" applyFont="1" applyFill="1" applyBorder="1" applyAlignment="1" applyProtection="1">
      <alignment horizontal="center" vertical="center" wrapText="1"/>
      <protection/>
    </xf>
    <xf numFmtId="0" fontId="16" fillId="0" borderId="28" xfId="53" applyNumberFormat="1" applyFont="1" applyFill="1" applyBorder="1" applyAlignment="1" applyProtection="1">
      <alignment horizontal="center" vertical="center" wrapText="1"/>
      <protection/>
    </xf>
    <xf numFmtId="0" fontId="0" fillId="0" borderId="45" xfId="0" applyBorder="1" applyAlignment="1">
      <alignment horizontal="left" vertical="center"/>
    </xf>
    <xf numFmtId="0" fontId="0" fillId="0" borderId="38" xfId="0" applyBorder="1" applyAlignment="1">
      <alignment horizontal="left" vertical="center"/>
    </xf>
    <xf numFmtId="0" fontId="0" fillId="0" borderId="32" xfId="0" applyBorder="1" applyAlignment="1">
      <alignment horizontal="left" vertical="center"/>
    </xf>
    <xf numFmtId="0" fontId="16" fillId="0" borderId="61" xfId="53" applyNumberFormat="1" applyFont="1" applyFill="1" applyBorder="1" applyAlignment="1" applyProtection="1">
      <alignment horizontal="center" vertical="center" wrapText="1"/>
      <protection/>
    </xf>
    <xf numFmtId="0" fontId="16" fillId="0" borderId="62" xfId="53" applyNumberFormat="1" applyFont="1" applyFill="1" applyBorder="1" applyAlignment="1" applyProtection="1">
      <alignment horizontal="center" vertical="center" wrapText="1"/>
      <protection/>
    </xf>
    <xf numFmtId="173" fontId="0" fillId="0" borderId="61" xfId="0" applyNumberFormat="1" applyBorder="1" applyAlignment="1">
      <alignment horizontal="center" vertical="center"/>
    </xf>
    <xf numFmtId="0" fontId="16" fillId="0" borderId="63" xfId="53" applyNumberFormat="1" applyFont="1" applyFill="1" applyBorder="1" applyAlignment="1" applyProtection="1">
      <alignment horizontal="center" vertical="center" wrapText="1"/>
      <protection/>
    </xf>
    <xf numFmtId="0" fontId="16" fillId="0" borderId="64" xfId="53" applyNumberFormat="1" applyFont="1" applyFill="1" applyBorder="1" applyAlignment="1" applyProtection="1">
      <alignment horizontal="center" vertical="center" wrapText="1"/>
      <protection/>
    </xf>
    <xf numFmtId="173" fontId="0" fillId="0" borderId="63" xfId="0" applyNumberFormat="1" applyBorder="1" applyAlignment="1">
      <alignment horizontal="center" vertical="center"/>
    </xf>
    <xf numFmtId="0" fontId="0" fillId="0" borderId="65" xfId="0" applyBorder="1" applyAlignment="1">
      <alignment horizontal="left" vertical="center"/>
    </xf>
    <xf numFmtId="0" fontId="0" fillId="0" borderId="63" xfId="0" applyBorder="1" applyAlignment="1">
      <alignment horizontal="left" vertical="center"/>
    </xf>
    <xf numFmtId="173" fontId="0" fillId="33" borderId="24" xfId="0" applyNumberFormat="1" applyFill="1" applyBorder="1" applyAlignment="1">
      <alignment horizontal="center" vertical="center"/>
    </xf>
    <xf numFmtId="173" fontId="0" fillId="33" borderId="25" xfId="0" applyNumberFormat="1" applyFill="1" applyBorder="1" applyAlignment="1">
      <alignment horizontal="center" vertical="center"/>
    </xf>
    <xf numFmtId="0" fontId="0" fillId="0" borderId="66" xfId="0" applyBorder="1" applyAlignment="1">
      <alignment horizontal="left" vertical="center"/>
    </xf>
    <xf numFmtId="0" fontId="0" fillId="0" borderId="61" xfId="0" applyBorder="1" applyAlignment="1">
      <alignment horizontal="left" vertical="center"/>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0" fillId="33" borderId="52" xfId="0" applyFill="1" applyBorder="1" applyAlignment="1">
      <alignment horizontal="left" vertical="center" wrapText="1"/>
    </xf>
    <xf numFmtId="0" fontId="0" fillId="33" borderId="25" xfId="0" applyFill="1" applyBorder="1" applyAlignment="1">
      <alignment horizontal="left" vertical="center" wrapText="1"/>
    </xf>
    <xf numFmtId="0" fontId="0" fillId="33" borderId="52" xfId="0" applyFill="1" applyBorder="1" applyAlignment="1">
      <alignment horizontal="left" vertical="center"/>
    </xf>
    <xf numFmtId="0" fontId="0" fillId="33" borderId="25" xfId="0" applyFill="1" applyBorder="1" applyAlignment="1">
      <alignment horizontal="left" vertical="center"/>
    </xf>
    <xf numFmtId="0" fontId="3" fillId="0" borderId="35"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67" xfId="0" applyFont="1" applyBorder="1" applyAlignment="1">
      <alignment horizontal="center" wrapText="1"/>
    </xf>
    <xf numFmtId="0" fontId="4" fillId="0" borderId="35" xfId="0" applyFont="1" applyBorder="1" applyAlignment="1">
      <alignment horizontal="center" wrapText="1"/>
    </xf>
    <xf numFmtId="0" fontId="4" fillId="0" borderId="17" xfId="0" applyFont="1" applyBorder="1" applyAlignment="1">
      <alignment horizontal="center" wrapText="1"/>
    </xf>
    <xf numFmtId="0" fontId="4" fillId="0" borderId="67" xfId="0" applyFont="1" applyBorder="1" applyAlignment="1">
      <alignment horizontal="center" wrapText="1"/>
    </xf>
    <xf numFmtId="0" fontId="8" fillId="0" borderId="0" xfId="42" applyFont="1" applyAlignment="1" applyProtection="1">
      <alignment horizontal="left"/>
      <protection/>
    </xf>
    <xf numFmtId="0" fontId="7" fillId="0" borderId="0" xfId="0" applyFont="1" applyAlignment="1">
      <alignment horizontal="left"/>
    </xf>
    <xf numFmtId="0" fontId="7" fillId="0" borderId="0" xfId="0" applyNumberFormat="1" applyFont="1" applyAlignment="1">
      <alignment horizontal="left"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7" fillId="0" borderId="0" xfId="42" applyFont="1" applyAlignment="1" applyProtection="1">
      <alignment/>
      <protection/>
    </xf>
    <xf numFmtId="0" fontId="17" fillId="0" borderId="0" xfId="42" applyFont="1" applyAlignment="1" applyProtection="1">
      <alignment horizontal="left" wrapText="1"/>
      <protection/>
    </xf>
    <xf numFmtId="173" fontId="0" fillId="0" borderId="39" xfId="0" applyNumberFormat="1" applyFont="1" applyBorder="1" applyAlignment="1">
      <alignment horizontal="center"/>
    </xf>
    <xf numFmtId="173" fontId="0" fillId="0" borderId="41" xfId="0" applyNumberFormat="1" applyFont="1" applyBorder="1" applyAlignment="1">
      <alignment horizontal="center"/>
    </xf>
    <xf numFmtId="173" fontId="0" fillId="0" borderId="40" xfId="0" applyNumberFormat="1" applyFont="1" applyBorder="1" applyAlignment="1">
      <alignment horizont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73" fontId="0" fillId="0" borderId="24" xfId="0" applyNumberFormat="1" applyFont="1" applyBorder="1" applyAlignment="1">
      <alignment horizontal="center" vertical="center"/>
    </xf>
    <xf numFmtId="0" fontId="0" fillId="0" borderId="52" xfId="0" applyFont="1" applyBorder="1" applyAlignment="1">
      <alignment horizontal="left" vertical="center" wrapText="1"/>
    </xf>
    <xf numFmtId="0" fontId="0" fillId="0" borderId="25" xfId="0" applyFont="1" applyBorder="1" applyAlignment="1">
      <alignment horizontal="left" vertical="center" wrapText="1"/>
    </xf>
    <xf numFmtId="173" fontId="0" fillId="0" borderId="25" xfId="0" applyNumberFormat="1" applyFont="1" applyBorder="1" applyAlignment="1">
      <alignment horizontal="center" vertical="center"/>
    </xf>
    <xf numFmtId="0" fontId="0" fillId="0" borderId="52" xfId="0" applyFont="1" applyBorder="1" applyAlignment="1">
      <alignment horizontal="left" vertical="center"/>
    </xf>
    <xf numFmtId="0" fontId="0" fillId="0" borderId="25"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30" xfId="0" applyFont="1" applyBorder="1" applyAlignment="1">
      <alignment horizontal="left" vertical="center"/>
    </xf>
    <xf numFmtId="173" fontId="0" fillId="0" borderId="61" xfId="0" applyNumberFormat="1" applyFont="1" applyBorder="1" applyAlignment="1">
      <alignment horizontal="center"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173" fontId="0" fillId="0" borderId="43" xfId="0" applyNumberFormat="1" applyFont="1" applyBorder="1" applyAlignment="1">
      <alignment horizontal="center" vertical="center"/>
    </xf>
    <xf numFmtId="49" fontId="0" fillId="0" borderId="52"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49" fontId="0" fillId="0" borderId="37"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173" fontId="0" fillId="0" borderId="27"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ubanenergo.ru/Users\kopilovskijds\Desktop\&#1056;&#1072;&#1073;&#1086;&#1095;&#1072;&#1103;\&#1058;&#1054;&#1055;%20&#1080;%20&#1056;&#1072;&#1079;.%20&#1073;&#1072;&#1083;&#1072;&#1085;&#1089;\&#1058;&#1054;&#1055;%20&#1087;&#1086;%20&#1076;&#1072;&#1085;&#1085;&#1099;&#1084;%20&#1080;&#1089;&#1087;&#1086;&#1083;&#1085;&#1080;&#1090;&#1077;&#1083;&#1103;%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042;&#1077;&#1083;&#1080;&#1095;&#1082;&#1086;\&#1055;&#1088;&#1086;&#1075;&#1088;&#1072;&#1084;&#1084;&#1072;%20&#1101;&#1085;&#1077;&#1088;&#1075;&#1086;&#1089;&#1073;&#1077;&#1088;&#1077;&#1078;&#1077;&#1085;&#1080;&#1103;%202013-2018\&#1054;&#1090;&#1095;&#1077;&#1090;%20&#1087;&#1086;%20&#1055;&#1069;&#1057;%202013-2018\4%20&#1082;&#1074;&#1072;&#1088;&#1090;&#1072;&#1083;\2013%204%20&#1082;&#1074;.%20&#1085;&#1086;&#1074;&#1099;&#1077;%20&#1087;&#1088;&#1080;&#1079;&#1085;&#1072;&#1082;&#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sheetName val="1 кв"/>
      <sheetName val="апр"/>
      <sheetName val="4 мес"/>
      <sheetName val="май исп"/>
      <sheetName val="5 мес исп"/>
      <sheetName val="июнь исп."/>
      <sheetName val="2 кв исп"/>
      <sheetName val="1 полуг исп"/>
      <sheetName val="июль"/>
      <sheetName val="7 мес"/>
      <sheetName val="август"/>
      <sheetName val="8 мес.исп."/>
      <sheetName val="сент"/>
      <sheetName val="3кв"/>
      <sheetName val="9 мес"/>
      <sheetName val="окт"/>
      <sheetName val="10 мес"/>
      <sheetName val="нояб"/>
      <sheetName val="11 мес"/>
      <sheetName val="дек"/>
      <sheetName val="4 кв"/>
      <sheetName val="12 мес"/>
      <sheetName val="Сочи"/>
    </sheetNames>
    <sheetDataSet>
      <sheetData sheetId="25">
        <row r="9">
          <cell r="R9">
            <v>9.01</v>
          </cell>
        </row>
        <row r="10">
          <cell r="R10">
            <v>7.776</v>
          </cell>
        </row>
        <row r="11">
          <cell r="R11">
            <v>19.728</v>
          </cell>
        </row>
        <row r="12">
          <cell r="R12">
            <v>16.802</v>
          </cell>
        </row>
        <row r="13">
          <cell r="R13">
            <v>9.964</v>
          </cell>
        </row>
        <row r="14">
          <cell r="R14">
            <v>17.404</v>
          </cell>
        </row>
        <row r="15">
          <cell r="R15">
            <v>18.672</v>
          </cell>
        </row>
        <row r="16">
          <cell r="R16">
            <v>17.142</v>
          </cell>
        </row>
        <row r="17">
          <cell r="R17">
            <v>13.386</v>
          </cell>
        </row>
        <row r="18">
          <cell r="R18">
            <v>13.066</v>
          </cell>
        </row>
        <row r="19">
          <cell r="R19">
            <v>15.337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Допформат"/>
      <sheetName val="Тарифы для расчета"/>
      <sheetName val="Лист замечаний"/>
      <sheetName val="Проверка"/>
      <sheetName val="ПУИ ф15"/>
      <sheetName val="15УИ"/>
      <sheetName val="Макет ПУИ"/>
      <sheetName val="15УИ старый"/>
      <sheetName val="РЭЭ вцелом"/>
      <sheetName val="РЭЭ целевые"/>
      <sheetName val="Для ПЗ"/>
      <sheetName val="Для ПЗ 2013"/>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 val="График платежей"/>
    </sheetNames>
    <sheetDataSet>
      <sheetData sheetId="7">
        <row r="14">
          <cell r="BC14">
            <v>0.243996</v>
          </cell>
        </row>
        <row r="15">
          <cell r="BC15">
            <v>0.573059</v>
          </cell>
        </row>
        <row r="16">
          <cell r="BC16">
            <v>0</v>
          </cell>
        </row>
        <row r="17">
          <cell r="BC17">
            <v>0.075119</v>
          </cell>
        </row>
        <row r="18">
          <cell r="BC18">
            <v>0.016378</v>
          </cell>
        </row>
        <row r="19">
          <cell r="BC19">
            <v>0.050706</v>
          </cell>
        </row>
        <row r="20">
          <cell r="BC20">
            <v>0.31567600000000007</v>
          </cell>
        </row>
        <row r="21">
          <cell r="BC21">
            <v>0.12480000000000001</v>
          </cell>
        </row>
        <row r="22">
          <cell r="BC22">
            <v>0.03886</v>
          </cell>
        </row>
        <row r="24">
          <cell r="BC24">
            <v>0.011499</v>
          </cell>
        </row>
        <row r="25">
          <cell r="BC25">
            <v>0.017041</v>
          </cell>
        </row>
        <row r="26">
          <cell r="BC26">
            <v>0.035842</v>
          </cell>
        </row>
        <row r="27">
          <cell r="BC27">
            <v>0.03862800000000001</v>
          </cell>
        </row>
        <row r="29">
          <cell r="BC29">
            <v>0.098742</v>
          </cell>
        </row>
        <row r="30">
          <cell r="BC30">
            <v>0.724254</v>
          </cell>
        </row>
        <row r="31">
          <cell r="BC31">
            <v>0.012253</v>
          </cell>
        </row>
        <row r="32">
          <cell r="BC32">
            <v>0</v>
          </cell>
        </row>
        <row r="33">
          <cell r="BC33">
            <v>0.018786</v>
          </cell>
        </row>
        <row r="34">
          <cell r="BC34">
            <v>0.007794000000000001</v>
          </cell>
        </row>
        <row r="35">
          <cell r="BC35">
            <v>0.017542616666666663</v>
          </cell>
        </row>
        <row r="36">
          <cell r="BC36">
            <v>0.099421</v>
          </cell>
        </row>
        <row r="37">
          <cell r="BC37">
            <v>0.0418750005</v>
          </cell>
        </row>
        <row r="38">
          <cell r="BC38">
            <v>0.062693</v>
          </cell>
        </row>
        <row r="39">
          <cell r="BC39">
            <v>0.026231000000000004</v>
          </cell>
        </row>
        <row r="41">
          <cell r="BC41">
            <v>1.072494</v>
          </cell>
        </row>
        <row r="42">
          <cell r="BC42">
            <v>0.008005</v>
          </cell>
        </row>
        <row r="43">
          <cell r="BC43">
            <v>0.213115</v>
          </cell>
        </row>
        <row r="70">
          <cell r="BC70">
            <v>0</v>
          </cell>
        </row>
        <row r="71">
          <cell r="BC71">
            <v>0</v>
          </cell>
        </row>
        <row r="72">
          <cell r="BC72">
            <v>0.48299099999999995</v>
          </cell>
        </row>
        <row r="73">
          <cell r="BC73">
            <v>0.451785</v>
          </cell>
        </row>
        <row r="74">
          <cell r="BC74">
            <v>0</v>
          </cell>
        </row>
        <row r="75">
          <cell r="BC75">
            <v>0.030144</v>
          </cell>
        </row>
        <row r="76">
          <cell r="BC76">
            <v>0.2998219999999999</v>
          </cell>
        </row>
        <row r="77">
          <cell r="BC77">
            <v>1.127176</v>
          </cell>
        </row>
        <row r="78">
          <cell r="BC78">
            <v>0</v>
          </cell>
        </row>
        <row r="79">
          <cell r="BC79">
            <v>0</v>
          </cell>
        </row>
        <row r="80">
          <cell r="BC80">
            <v>0.033628</v>
          </cell>
        </row>
        <row r="81">
          <cell r="BC81">
            <v>0.359251</v>
          </cell>
        </row>
        <row r="82">
          <cell r="BC82">
            <v>0</v>
          </cell>
        </row>
        <row r="83">
          <cell r="BC83">
            <v>0</v>
          </cell>
        </row>
        <row r="84">
          <cell r="BC84">
            <v>0</v>
          </cell>
        </row>
        <row r="85">
          <cell r="BC85">
            <v>0.524721</v>
          </cell>
        </row>
        <row r="86">
          <cell r="BC86">
            <v>0</v>
          </cell>
        </row>
        <row r="87">
          <cell r="BC87">
            <v>0</v>
          </cell>
        </row>
        <row r="88">
          <cell r="BC88">
            <v>0.23351100000000002</v>
          </cell>
        </row>
        <row r="89">
          <cell r="BC89">
            <v>1.12271532</v>
          </cell>
        </row>
        <row r="90">
          <cell r="BC90">
            <v>0.435003</v>
          </cell>
        </row>
        <row r="91">
          <cell r="BC91">
            <v>0.15671</v>
          </cell>
        </row>
        <row r="92">
          <cell r="BC92">
            <v>1.319661</v>
          </cell>
        </row>
        <row r="93">
          <cell r="BC93">
            <v>1.319149</v>
          </cell>
        </row>
        <row r="94">
          <cell r="BC94">
            <v>0.021348</v>
          </cell>
        </row>
        <row r="95">
          <cell r="BC95">
            <v>0</v>
          </cell>
        </row>
        <row r="96">
          <cell r="BC96">
            <v>0.674666</v>
          </cell>
        </row>
        <row r="97">
          <cell r="BC97">
            <v>1.589805</v>
          </cell>
        </row>
        <row r="98">
          <cell r="BC98">
            <v>0.034024</v>
          </cell>
        </row>
        <row r="99">
          <cell r="BC99">
            <v>0</v>
          </cell>
        </row>
        <row r="100">
          <cell r="BC100">
            <v>0.09562</v>
          </cell>
        </row>
        <row r="101">
          <cell r="BC101">
            <v>1.167103</v>
          </cell>
        </row>
        <row r="102">
          <cell r="BC102">
            <v>0</v>
          </cell>
        </row>
        <row r="103">
          <cell r="BC103">
            <v>0</v>
          </cell>
        </row>
        <row r="104">
          <cell r="BC104">
            <v>0.18872899999999998</v>
          </cell>
        </row>
        <row r="105">
          <cell r="BC105">
            <v>0.659402</v>
          </cell>
        </row>
        <row r="106">
          <cell r="BC106">
            <v>0</v>
          </cell>
        </row>
        <row r="107">
          <cell r="BC107">
            <v>0</v>
          </cell>
        </row>
        <row r="108">
          <cell r="BC108">
            <v>0.018851</v>
          </cell>
        </row>
        <row r="109">
          <cell r="BC109">
            <v>2.584099</v>
          </cell>
        </row>
        <row r="110">
          <cell r="BC110">
            <v>0</v>
          </cell>
        </row>
        <row r="111">
          <cell r="BC111">
            <v>0.014664</v>
          </cell>
        </row>
        <row r="112">
          <cell r="BC112">
            <v>0.411329</v>
          </cell>
        </row>
        <row r="113">
          <cell r="BC113">
            <v>1.142214</v>
          </cell>
        </row>
        <row r="114">
          <cell r="BC114">
            <v>0</v>
          </cell>
        </row>
        <row r="115">
          <cell r="BC115">
            <v>0</v>
          </cell>
        </row>
        <row r="116">
          <cell r="BC116">
            <v>0</v>
          </cell>
        </row>
        <row r="117">
          <cell r="BC117">
            <v>0</v>
          </cell>
        </row>
        <row r="118">
          <cell r="BC118">
            <v>0.16473603</v>
          </cell>
        </row>
        <row r="119">
          <cell r="BC119">
            <v>0.997544</v>
          </cell>
        </row>
        <row r="120">
          <cell r="BC120">
            <v>0.051742</v>
          </cell>
        </row>
        <row r="121">
          <cell r="BC121">
            <v>0.00591</v>
          </cell>
        </row>
        <row r="122">
          <cell r="BC122">
            <v>0.45649289000000004</v>
          </cell>
        </row>
        <row r="123">
          <cell r="BC123">
            <v>0</v>
          </cell>
        </row>
        <row r="124">
          <cell r="BC124">
            <v>0</v>
          </cell>
        </row>
        <row r="125">
          <cell r="BC125">
            <v>0</v>
          </cell>
        </row>
        <row r="126">
          <cell r="BC126">
            <v>1.039875</v>
          </cell>
        </row>
        <row r="127">
          <cell r="BC127">
            <v>0</v>
          </cell>
        </row>
        <row r="128">
          <cell r="BC128">
            <v>0</v>
          </cell>
        </row>
        <row r="129">
          <cell r="BC129">
            <v>0</v>
          </cell>
        </row>
        <row r="130">
          <cell r="BC130">
            <v>0.33424865</v>
          </cell>
        </row>
        <row r="131">
          <cell r="BC131">
            <v>0</v>
          </cell>
        </row>
        <row r="132">
          <cell r="BC132">
            <v>0</v>
          </cell>
        </row>
        <row r="133">
          <cell r="BC133">
            <v>0</v>
          </cell>
        </row>
        <row r="134">
          <cell r="BC134">
            <v>0.512817</v>
          </cell>
        </row>
        <row r="135">
          <cell r="BC135">
            <v>0</v>
          </cell>
        </row>
        <row r="136">
          <cell r="BC136">
            <v>0</v>
          </cell>
        </row>
        <row r="137">
          <cell r="BC137">
            <v>0</v>
          </cell>
        </row>
        <row r="138">
          <cell r="BC138">
            <v>0.372246</v>
          </cell>
        </row>
        <row r="139">
          <cell r="BC139">
            <v>0</v>
          </cell>
        </row>
        <row r="140">
          <cell r="BC140">
            <v>0</v>
          </cell>
        </row>
        <row r="141">
          <cell r="BC141">
            <v>1.005713</v>
          </cell>
        </row>
        <row r="142">
          <cell r="BC142">
            <v>8.051772</v>
          </cell>
        </row>
        <row r="143">
          <cell r="BC143">
            <v>0</v>
          </cell>
        </row>
        <row r="144">
          <cell r="BC144">
            <v>0</v>
          </cell>
        </row>
        <row r="145">
          <cell r="BC145">
            <v>0.028571</v>
          </cell>
        </row>
        <row r="146">
          <cell r="BC146">
            <v>0.378279</v>
          </cell>
        </row>
        <row r="147">
          <cell r="BC147">
            <v>0</v>
          </cell>
        </row>
        <row r="148">
          <cell r="BC148">
            <v>0</v>
          </cell>
        </row>
        <row r="149">
          <cell r="BC149">
            <v>0</v>
          </cell>
        </row>
        <row r="150">
          <cell r="BC150">
            <v>0.579432</v>
          </cell>
        </row>
        <row r="151">
          <cell r="BC151">
            <v>0</v>
          </cell>
        </row>
        <row r="152">
          <cell r="BC152">
            <v>0</v>
          </cell>
        </row>
        <row r="153">
          <cell r="BC153">
            <v>0.049581</v>
          </cell>
        </row>
        <row r="154">
          <cell r="BC154">
            <v>0.381513</v>
          </cell>
        </row>
        <row r="155">
          <cell r="BC155">
            <v>0</v>
          </cell>
        </row>
        <row r="156">
          <cell r="BC156">
            <v>0</v>
          </cell>
        </row>
        <row r="157">
          <cell r="BC157">
            <v>1.12346</v>
          </cell>
        </row>
        <row r="158">
          <cell r="BC158">
            <v>1.3620029329999999</v>
          </cell>
        </row>
        <row r="290">
          <cell r="BC290">
            <v>0.23691372000000002</v>
          </cell>
        </row>
        <row r="291">
          <cell r="BC291">
            <v>0.014334</v>
          </cell>
        </row>
        <row r="292">
          <cell r="BC292">
            <v>0.0017200000000000002</v>
          </cell>
        </row>
        <row r="294">
          <cell r="BC294">
            <v>2.315764</v>
          </cell>
        </row>
        <row r="295">
          <cell r="BC295">
            <v>2.8975675</v>
          </cell>
        </row>
        <row r="296">
          <cell r="BC296">
            <v>0</v>
          </cell>
        </row>
        <row r="297">
          <cell r="BC297">
            <v>0.414257</v>
          </cell>
        </row>
        <row r="299">
          <cell r="BC299">
            <v>0.08800000000000001</v>
          </cell>
        </row>
        <row r="301">
          <cell r="BC301">
            <v>0.46760996000000005</v>
          </cell>
        </row>
        <row r="302">
          <cell r="BC302">
            <v>0</v>
          </cell>
        </row>
        <row r="303">
          <cell r="BC303">
            <v>1.559876</v>
          </cell>
        </row>
        <row r="304">
          <cell r="BC304">
            <v>0</v>
          </cell>
        </row>
        <row r="317">
          <cell r="BC317">
            <v>0</v>
          </cell>
        </row>
        <row r="318">
          <cell r="BC318">
            <v>0</v>
          </cell>
        </row>
        <row r="319">
          <cell r="BC319">
            <v>0</v>
          </cell>
        </row>
        <row r="320">
          <cell r="BC320">
            <v>0</v>
          </cell>
        </row>
        <row r="321">
          <cell r="BC321">
            <v>0</v>
          </cell>
        </row>
        <row r="322">
          <cell r="BC322">
            <v>0</v>
          </cell>
        </row>
        <row r="325">
          <cell r="BC325">
            <v>0</v>
          </cell>
        </row>
        <row r="326">
          <cell r="BC326">
            <v>0</v>
          </cell>
        </row>
        <row r="327">
          <cell r="BC327">
            <v>0</v>
          </cell>
        </row>
        <row r="328">
          <cell r="BC328">
            <v>0</v>
          </cell>
        </row>
        <row r="329">
          <cell r="BC329">
            <v>0</v>
          </cell>
        </row>
        <row r="330">
          <cell r="BC330">
            <v>0</v>
          </cell>
        </row>
        <row r="331">
          <cell r="BC331">
            <v>0</v>
          </cell>
        </row>
        <row r="332">
          <cell r="BC332">
            <v>0</v>
          </cell>
        </row>
        <row r="333">
          <cell r="BC333">
            <v>0</v>
          </cell>
        </row>
        <row r="334">
          <cell r="BC334">
            <v>0</v>
          </cell>
        </row>
        <row r="335">
          <cell r="BC335">
            <v>0</v>
          </cell>
        </row>
        <row r="336">
          <cell r="BC336">
            <v>0</v>
          </cell>
        </row>
        <row r="337">
          <cell r="BC337">
            <v>0</v>
          </cell>
        </row>
        <row r="338">
          <cell r="BC338">
            <v>0</v>
          </cell>
        </row>
        <row r="339">
          <cell r="BC339">
            <v>0</v>
          </cell>
        </row>
        <row r="340">
          <cell r="BC340">
            <v>0</v>
          </cell>
        </row>
        <row r="341">
          <cell r="BC341">
            <v>0</v>
          </cell>
        </row>
        <row r="342">
          <cell r="BC342">
            <v>0</v>
          </cell>
        </row>
        <row r="343">
          <cell r="BC343">
            <v>0</v>
          </cell>
        </row>
        <row r="344">
          <cell r="BC344">
            <v>0</v>
          </cell>
        </row>
        <row r="345">
          <cell r="BC345">
            <v>0</v>
          </cell>
        </row>
        <row r="346">
          <cell r="BC346">
            <v>0</v>
          </cell>
        </row>
        <row r="347">
          <cell r="BC347">
            <v>0</v>
          </cell>
        </row>
        <row r="348">
          <cell r="BC348">
            <v>0</v>
          </cell>
        </row>
        <row r="350">
          <cell r="BC350">
            <v>0</v>
          </cell>
        </row>
        <row r="351">
          <cell r="BC351">
            <v>0</v>
          </cell>
        </row>
        <row r="353">
          <cell r="BC353">
            <v>0.375</v>
          </cell>
        </row>
        <row r="354">
          <cell r="BC354">
            <v>0</v>
          </cell>
        </row>
        <row r="355">
          <cell r="BC355">
            <v>0</v>
          </cell>
        </row>
        <row r="356">
          <cell r="BC356">
            <v>0</v>
          </cell>
        </row>
        <row r="357">
          <cell r="BC357">
            <v>0</v>
          </cell>
        </row>
        <row r="358">
          <cell r="BC358">
            <v>0</v>
          </cell>
        </row>
        <row r="359">
          <cell r="BC359">
            <v>0</v>
          </cell>
        </row>
        <row r="361">
          <cell r="BC361">
            <v>0.02675</v>
          </cell>
        </row>
        <row r="362">
          <cell r="BC362">
            <v>0.02075</v>
          </cell>
        </row>
        <row r="367">
          <cell r="BC367">
            <v>0</v>
          </cell>
        </row>
        <row r="368">
          <cell r="BC368">
            <v>0</v>
          </cell>
        </row>
        <row r="369">
          <cell r="BC369">
            <v>0</v>
          </cell>
        </row>
        <row r="370">
          <cell r="BC370">
            <v>0</v>
          </cell>
        </row>
        <row r="371">
          <cell r="BC371">
            <v>0</v>
          </cell>
        </row>
        <row r="372">
          <cell r="BC372">
            <v>0</v>
          </cell>
        </row>
        <row r="373">
          <cell r="BC373">
            <v>0</v>
          </cell>
        </row>
        <row r="374">
          <cell r="BC374">
            <v>0</v>
          </cell>
        </row>
        <row r="375">
          <cell r="BC375">
            <v>0</v>
          </cell>
        </row>
        <row r="376">
          <cell r="BC376">
            <v>0</v>
          </cell>
        </row>
        <row r="377">
          <cell r="BC377">
            <v>0</v>
          </cell>
        </row>
        <row r="378">
          <cell r="BC378">
            <v>0</v>
          </cell>
        </row>
        <row r="379">
          <cell r="BC379">
            <v>0</v>
          </cell>
        </row>
        <row r="380">
          <cell r="BC380">
            <v>0</v>
          </cell>
        </row>
        <row r="381">
          <cell r="BC381">
            <v>0</v>
          </cell>
        </row>
        <row r="382">
          <cell r="BC382">
            <v>0</v>
          </cell>
        </row>
        <row r="383">
          <cell r="BC383">
            <v>0</v>
          </cell>
        </row>
        <row r="384">
          <cell r="BC384">
            <v>0</v>
          </cell>
        </row>
        <row r="385">
          <cell r="BC385">
            <v>0</v>
          </cell>
        </row>
        <row r="386">
          <cell r="BC386">
            <v>0</v>
          </cell>
        </row>
        <row r="387">
          <cell r="BC387">
            <v>0</v>
          </cell>
        </row>
        <row r="388">
          <cell r="BC388">
            <v>0</v>
          </cell>
        </row>
        <row r="389">
          <cell r="BC389">
            <v>0</v>
          </cell>
        </row>
        <row r="390">
          <cell r="BC390">
            <v>0</v>
          </cell>
        </row>
        <row r="391">
          <cell r="BC391">
            <v>0</v>
          </cell>
        </row>
        <row r="392">
          <cell r="BC392">
            <v>0</v>
          </cell>
        </row>
        <row r="393">
          <cell r="BC393">
            <v>0</v>
          </cell>
        </row>
        <row r="394">
          <cell r="BC394">
            <v>0</v>
          </cell>
        </row>
        <row r="395">
          <cell r="BC395">
            <v>0</v>
          </cell>
        </row>
        <row r="397">
          <cell r="BC397">
            <v>0</v>
          </cell>
        </row>
        <row r="398">
          <cell r="BC398">
            <v>0.045698</v>
          </cell>
        </row>
        <row r="399">
          <cell r="BC399">
            <v>0.123642</v>
          </cell>
        </row>
        <row r="400">
          <cell r="BC400">
            <v>0</v>
          </cell>
        </row>
        <row r="401">
          <cell r="BC401">
            <v>0.168657</v>
          </cell>
        </row>
        <row r="402">
          <cell r="BC402">
            <v>0</v>
          </cell>
        </row>
        <row r="403">
          <cell r="BC403">
            <v>0.06614513300492611</v>
          </cell>
        </row>
        <row r="404">
          <cell r="BC404">
            <v>0</v>
          </cell>
        </row>
        <row r="405">
          <cell r="BC405">
            <v>0.09681000000000001</v>
          </cell>
        </row>
        <row r="406">
          <cell r="BC406">
            <v>0</v>
          </cell>
        </row>
        <row r="407">
          <cell r="BC407">
            <v>0.151094</v>
          </cell>
        </row>
        <row r="408">
          <cell r="BC408">
            <v>0</v>
          </cell>
        </row>
        <row r="409">
          <cell r="BC409">
            <v>0.244395</v>
          </cell>
        </row>
        <row r="410">
          <cell r="BC410">
            <v>0.27062774</v>
          </cell>
        </row>
        <row r="411">
          <cell r="BC411">
            <v>0.237204</v>
          </cell>
        </row>
        <row r="412">
          <cell r="BC412">
            <v>0</v>
          </cell>
        </row>
        <row r="413">
          <cell r="BC413">
            <v>0.024948</v>
          </cell>
        </row>
        <row r="414">
          <cell r="BC414">
            <v>0.050768499999999994</v>
          </cell>
        </row>
        <row r="415">
          <cell r="BC415">
            <v>0.2182716</v>
          </cell>
        </row>
        <row r="416">
          <cell r="BC416">
            <v>0.068646</v>
          </cell>
        </row>
        <row r="417">
          <cell r="BC417">
            <v>0.07827799999999999</v>
          </cell>
        </row>
        <row r="418">
          <cell r="BC418">
            <v>0.07291800000000001</v>
          </cell>
        </row>
        <row r="419">
          <cell r="BC419">
            <v>0.08482299999999998</v>
          </cell>
        </row>
        <row r="420">
          <cell r="BC420">
            <v>0</v>
          </cell>
        </row>
        <row r="421">
          <cell r="BC421">
            <v>0.00859</v>
          </cell>
        </row>
        <row r="422">
          <cell r="BC422">
            <v>0.01018</v>
          </cell>
        </row>
        <row r="423">
          <cell r="BC423">
            <v>0.012617</v>
          </cell>
        </row>
        <row r="424">
          <cell r="BC424">
            <v>0</v>
          </cell>
        </row>
        <row r="425">
          <cell r="BC425">
            <v>0</v>
          </cell>
        </row>
        <row r="426">
          <cell r="BC426">
            <v>0.001935</v>
          </cell>
        </row>
        <row r="427">
          <cell r="BC427">
            <v>0.01778513333333333</v>
          </cell>
        </row>
        <row r="428">
          <cell r="BC428">
            <v>0.0073679999999999995</v>
          </cell>
        </row>
        <row r="429">
          <cell r="BC429">
            <v>0.001795376</v>
          </cell>
        </row>
        <row r="430">
          <cell r="BC430">
            <v>0.008888</v>
          </cell>
        </row>
        <row r="431">
          <cell r="BC431">
            <v>0.004838</v>
          </cell>
        </row>
        <row r="432">
          <cell r="BC432">
            <v>0</v>
          </cell>
        </row>
        <row r="433">
          <cell r="BC433">
            <v>0.0028510000000000002</v>
          </cell>
        </row>
        <row r="434">
          <cell r="BC434">
            <v>0.012131</v>
          </cell>
        </row>
        <row r="435">
          <cell r="BC435">
            <v>0</v>
          </cell>
        </row>
        <row r="436">
          <cell r="BC436">
            <v>0</v>
          </cell>
        </row>
        <row r="437">
          <cell r="BC437">
            <v>0</v>
          </cell>
        </row>
        <row r="438">
          <cell r="BC438">
            <v>0</v>
          </cell>
        </row>
        <row r="439">
          <cell r="BC439">
            <v>0.0003713999999999999</v>
          </cell>
        </row>
        <row r="440">
          <cell r="BC440">
            <v>0</v>
          </cell>
        </row>
        <row r="441">
          <cell r="BC441">
            <v>0.0012331000000000002</v>
          </cell>
        </row>
        <row r="442">
          <cell r="BC442">
            <v>0.017866</v>
          </cell>
        </row>
        <row r="443">
          <cell r="BC443">
            <v>0.001415</v>
          </cell>
        </row>
        <row r="444">
          <cell r="BC444">
            <v>0</v>
          </cell>
        </row>
        <row r="445">
          <cell r="BC445">
            <v>0.049984</v>
          </cell>
        </row>
        <row r="446">
          <cell r="BC446">
            <v>0.015537000000000002</v>
          </cell>
        </row>
        <row r="447">
          <cell r="BC447">
            <v>0.018382999999999997</v>
          </cell>
        </row>
        <row r="448">
          <cell r="BC448">
            <v>0.012532433333333336</v>
          </cell>
        </row>
        <row r="449">
          <cell r="BC449">
            <v>0.11043</v>
          </cell>
        </row>
        <row r="450">
          <cell r="BC450">
            <v>0.027153999999999998</v>
          </cell>
        </row>
        <row r="451">
          <cell r="BC451">
            <v>0.031382266666666665</v>
          </cell>
        </row>
        <row r="452">
          <cell r="BC452">
            <v>0.019624</v>
          </cell>
        </row>
        <row r="453">
          <cell r="BC453">
            <v>0.0334369323</v>
          </cell>
        </row>
        <row r="454">
          <cell r="BC454">
            <v>0.028542167</v>
          </cell>
        </row>
        <row r="455">
          <cell r="BC455">
            <v>0.009224</v>
          </cell>
        </row>
        <row r="462">
          <cell r="BC462">
            <v>0</v>
          </cell>
        </row>
        <row r="463">
          <cell r="BC463">
            <v>0</v>
          </cell>
        </row>
        <row r="465">
          <cell r="BC46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xjob.ru/?id=cats&amp;cat=1.17.3-6989-102418104" TargetMode="External" /><Relationship Id="rId2" Type="http://schemas.openxmlformats.org/officeDocument/2006/relationships/hyperlink" Target="http://lawrussia.ru/texts/legal_216/doc216a395x252.htm" TargetMode="Externa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O97"/>
  <sheetViews>
    <sheetView tabSelected="1" view="pageBreakPreview" zoomScaleSheetLayoutView="100" zoomScalePageLayoutView="0" workbookViewId="0" topLeftCell="A12">
      <selection activeCell="O70" sqref="O70"/>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13" t="s">
        <v>164</v>
      </c>
      <c r="C4" s="213"/>
      <c r="D4" s="213"/>
      <c r="E4" s="213"/>
      <c r="F4" s="213"/>
      <c r="G4" s="213"/>
      <c r="H4" s="213"/>
      <c r="I4" s="213"/>
      <c r="J4" s="213"/>
    </row>
    <row r="5" spans="2:10" ht="12.75" customHeight="1" thickBot="1">
      <c r="B5" s="204"/>
      <c r="C5" s="204"/>
      <c r="D5" s="204"/>
      <c r="E5" s="204"/>
      <c r="F5" s="204"/>
      <c r="G5" s="204"/>
      <c r="H5" s="204"/>
      <c r="I5" s="204"/>
      <c r="J5" s="204"/>
    </row>
    <row r="6" spans="2:10" ht="13.5" hidden="1" thickBot="1">
      <c r="B6" s="1"/>
      <c r="C6" s="1"/>
      <c r="D6" s="1"/>
      <c r="E6" s="1"/>
      <c r="F6" s="1"/>
      <c r="G6" s="1"/>
      <c r="H6" s="1"/>
      <c r="I6" s="1"/>
      <c r="J6" s="1"/>
    </row>
    <row r="7" spans="2:10" ht="13.5" customHeight="1" thickBot="1">
      <c r="B7" s="214" t="s">
        <v>0</v>
      </c>
      <c r="C7" s="214" t="s">
        <v>1</v>
      </c>
      <c r="D7" s="214" t="s">
        <v>2</v>
      </c>
      <c r="E7" s="216" t="s">
        <v>3</v>
      </c>
      <c r="F7" s="218" t="s">
        <v>4</v>
      </c>
      <c r="G7" s="219"/>
      <c r="H7" s="219"/>
      <c r="I7" s="219"/>
      <c r="J7" s="220"/>
    </row>
    <row r="8" spans="2:10" ht="13.5" thickBot="1">
      <c r="B8" s="215"/>
      <c r="C8" s="215"/>
      <c r="D8" s="215"/>
      <c r="E8" s="217"/>
      <c r="F8" s="221" t="s">
        <v>5</v>
      </c>
      <c r="G8" s="222"/>
      <c r="H8" s="25" t="s">
        <v>6</v>
      </c>
      <c r="I8" s="26" t="s">
        <v>7</v>
      </c>
      <c r="J8" s="27" t="s">
        <v>8</v>
      </c>
    </row>
    <row r="9" spans="2:10" ht="13.5" thickBot="1">
      <c r="B9" s="215"/>
      <c r="C9" s="215"/>
      <c r="D9" s="215"/>
      <c r="E9" s="217"/>
      <c r="F9" s="67" t="s">
        <v>9</v>
      </c>
      <c r="G9" s="70">
        <v>110</v>
      </c>
      <c r="H9" s="68">
        <v>35</v>
      </c>
      <c r="I9" s="72">
        <v>10</v>
      </c>
      <c r="J9" s="69">
        <v>0.4</v>
      </c>
    </row>
    <row r="10" spans="2:10" ht="13.5" thickBot="1">
      <c r="B10" s="95" t="s">
        <v>10</v>
      </c>
      <c r="C10" s="88" t="s">
        <v>127</v>
      </c>
      <c r="D10" s="88" t="s">
        <v>11</v>
      </c>
      <c r="E10" s="85">
        <v>20841860.221295003</v>
      </c>
      <c r="F10" s="84">
        <v>301903.8629999999</v>
      </c>
      <c r="G10" s="85">
        <v>18425070.022840004</v>
      </c>
      <c r="H10" s="86">
        <v>1185114.9940000002</v>
      </c>
      <c r="I10" s="87">
        <v>901569.0504549998</v>
      </c>
      <c r="J10" s="89">
        <v>28202.291000000005</v>
      </c>
    </row>
    <row r="11" spans="2:10" ht="22.5" thickBot="1">
      <c r="B11" s="91" t="s">
        <v>16</v>
      </c>
      <c r="C11" s="3" t="s">
        <v>129</v>
      </c>
      <c r="D11" s="3" t="s">
        <v>11</v>
      </c>
      <c r="E11" s="85">
        <v>18048930.270958688</v>
      </c>
      <c r="F11" s="80">
        <v>0</v>
      </c>
      <c r="G11" s="81">
        <v>9070527.903652688</v>
      </c>
      <c r="H11" s="82">
        <v>2286284.6161059993</v>
      </c>
      <c r="I11" s="83">
        <v>2811413.8225999996</v>
      </c>
      <c r="J11" s="90">
        <v>3880703.9285999998</v>
      </c>
    </row>
    <row r="12" spans="2:10" ht="22.5" thickBot="1">
      <c r="B12" s="121" t="s">
        <v>20</v>
      </c>
      <c r="C12" s="122" t="s">
        <v>128</v>
      </c>
      <c r="D12" s="122" t="s">
        <v>11</v>
      </c>
      <c r="E12" s="123">
        <f>G12+H12+I12+J12</f>
        <v>16483185.97537</v>
      </c>
      <c r="F12" s="124">
        <v>0</v>
      </c>
      <c r="G12" s="125">
        <v>3947510.80446</v>
      </c>
      <c r="H12" s="126">
        <v>1061242.6006800001</v>
      </c>
      <c r="I12" s="127">
        <v>4938452.648030001</v>
      </c>
      <c r="J12" s="128">
        <v>6535979.9222</v>
      </c>
    </row>
    <row r="13" spans="2:10" ht="22.5" thickBot="1">
      <c r="B13" s="91" t="s">
        <v>120</v>
      </c>
      <c r="C13" s="3" t="s">
        <v>70</v>
      </c>
      <c r="D13" s="3" t="s">
        <v>11</v>
      </c>
      <c r="E13" s="5">
        <v>2792929.95033632</v>
      </c>
      <c r="F13" s="6">
        <v>27273.957999999984</v>
      </c>
      <c r="G13" s="5">
        <v>657843.9568493422</v>
      </c>
      <c r="H13" s="6">
        <v>392717.49004837545</v>
      </c>
      <c r="I13" s="6">
        <v>576933.7329263231</v>
      </c>
      <c r="J13" s="6">
        <v>1138160.812512279</v>
      </c>
    </row>
    <row r="14" spans="2:10" ht="23.25" thickBot="1">
      <c r="B14" s="92" t="s">
        <v>121</v>
      </c>
      <c r="C14" s="7" t="s">
        <v>13</v>
      </c>
      <c r="D14" s="15" t="s">
        <v>14</v>
      </c>
      <c r="E14" s="8">
        <v>0.13400579030285723</v>
      </c>
      <c r="F14" s="9">
        <v>0.06656503487628557</v>
      </c>
      <c r="G14" s="9">
        <v>0.03517938573281317</v>
      </c>
      <c r="H14" s="10">
        <v>0.0502601181923202</v>
      </c>
      <c r="I14" s="10">
        <v>0.06885464184170674</v>
      </c>
      <c r="J14" s="10">
        <v>0.22677654633506625</v>
      </c>
    </row>
    <row r="15" spans="2:10" ht="23.25" thickBot="1">
      <c r="B15" s="92" t="s">
        <v>122</v>
      </c>
      <c r="C15" s="7" t="s">
        <v>77</v>
      </c>
      <c r="D15" s="3" t="s">
        <v>11</v>
      </c>
      <c r="E15" s="11">
        <v>2792929.95033632</v>
      </c>
      <c r="F15" s="74">
        <v>27273.957999999984</v>
      </c>
      <c r="G15" s="12">
        <v>657843.9568493422</v>
      </c>
      <c r="H15" s="13">
        <v>392717.49004837545</v>
      </c>
      <c r="I15" s="13">
        <v>576933.7329263231</v>
      </c>
      <c r="J15" s="13">
        <v>1138160.812512279</v>
      </c>
    </row>
    <row r="16" spans="2:10" ht="22.5" thickBot="1">
      <c r="B16" s="91" t="s">
        <v>123</v>
      </c>
      <c r="C16" s="3" t="s">
        <v>69</v>
      </c>
      <c r="D16" s="3" t="s">
        <v>11</v>
      </c>
      <c r="E16" s="35">
        <v>2659421.3636720804</v>
      </c>
      <c r="F16" s="4">
        <v>25414.623599999723</v>
      </c>
      <c r="G16" s="5">
        <v>680602.3055166662</v>
      </c>
      <c r="H16" s="6">
        <v>429353.2064597964</v>
      </c>
      <c r="I16" s="6">
        <v>598267.7098499999</v>
      </c>
      <c r="J16" s="6">
        <v>925783.5182456184</v>
      </c>
    </row>
    <row r="17" spans="2:10" ht="23.25" thickBot="1">
      <c r="B17" s="92" t="s">
        <v>124</v>
      </c>
      <c r="C17" s="7" t="s">
        <v>19</v>
      </c>
      <c r="D17" s="7" t="s">
        <v>14</v>
      </c>
      <c r="E17" s="36">
        <v>0.12759999997288332</v>
      </c>
      <c r="F17" s="36">
        <v>0.06202712882016071</v>
      </c>
      <c r="G17" s="36">
        <v>0.03639642925517694</v>
      </c>
      <c r="H17" s="36">
        <v>0.054948769662035817</v>
      </c>
      <c r="I17" s="36">
        <v>0.07140076327005213</v>
      </c>
      <c r="J17" s="36">
        <v>0.1844607428173979</v>
      </c>
    </row>
    <row r="18" spans="2:10" ht="22.5" thickBot="1">
      <c r="B18" s="93" t="s">
        <v>125</v>
      </c>
      <c r="C18" s="14" t="s">
        <v>21</v>
      </c>
      <c r="D18" s="14" t="s">
        <v>11</v>
      </c>
      <c r="E18" s="35">
        <f aca="true" t="shared" si="0" ref="E18:J19">E13-E16</f>
        <v>133508.5866642394</v>
      </c>
      <c r="F18" s="4">
        <f t="shared" si="0"/>
        <v>1859.3344000002617</v>
      </c>
      <c r="G18" s="35">
        <f t="shared" si="0"/>
        <v>-22758.34866732394</v>
      </c>
      <c r="H18" s="4">
        <f t="shared" si="0"/>
        <v>-36635.71641142096</v>
      </c>
      <c r="I18" s="35">
        <f t="shared" si="0"/>
        <v>-21333.97692367679</v>
      </c>
      <c r="J18" s="6">
        <f t="shared" si="0"/>
        <v>212377.29426666058</v>
      </c>
    </row>
    <row r="19" spans="2:10" ht="13.5" thickBot="1">
      <c r="B19" s="94" t="s">
        <v>126</v>
      </c>
      <c r="C19" s="15" t="s">
        <v>23</v>
      </c>
      <c r="D19" s="15" t="s">
        <v>14</v>
      </c>
      <c r="E19" s="36">
        <f t="shared" si="0"/>
        <v>0.006405790329973904</v>
      </c>
      <c r="F19" s="36">
        <f t="shared" si="0"/>
        <v>0.004537906056124856</v>
      </c>
      <c r="G19" s="36">
        <f t="shared" si="0"/>
        <v>-0.0012170435223637713</v>
      </c>
      <c r="H19" s="36">
        <f t="shared" si="0"/>
        <v>-0.004688651469715616</v>
      </c>
      <c r="I19" s="36">
        <f t="shared" si="0"/>
        <v>-0.0025461214283453854</v>
      </c>
      <c r="J19" s="36">
        <f t="shared" si="0"/>
        <v>0.04231580351766834</v>
      </c>
    </row>
    <row r="20" spans="2:10" ht="12.75">
      <c r="B20" s="43"/>
      <c r="C20" s="22"/>
      <c r="D20" s="22"/>
      <c r="E20" s="23"/>
      <c r="F20" s="23"/>
      <c r="G20" s="23"/>
      <c r="H20" s="23"/>
      <c r="I20" s="23"/>
      <c r="J20" s="23"/>
    </row>
    <row r="21" spans="2:10" ht="12.75">
      <c r="B21" s="201" t="s">
        <v>76</v>
      </c>
      <c r="C21" s="201"/>
      <c r="D21" s="201"/>
      <c r="E21" s="201"/>
      <c r="F21" s="201"/>
      <c r="G21" s="201"/>
      <c r="H21" s="201"/>
      <c r="I21" s="201"/>
      <c r="J21" s="201"/>
    </row>
    <row r="22" spans="2:10" ht="12.75" customHeight="1">
      <c r="B22" s="201" t="s">
        <v>78</v>
      </c>
      <c r="C22" s="201"/>
      <c r="D22" s="201"/>
      <c r="E22" s="201"/>
      <c r="F22" s="201"/>
      <c r="G22" s="201"/>
      <c r="H22" s="201"/>
      <c r="I22" s="201"/>
      <c r="J22" s="201"/>
    </row>
    <row r="23" spans="2:10" ht="12.75">
      <c r="B23" s="201"/>
      <c r="C23" s="201"/>
      <c r="D23" s="201"/>
      <c r="E23" s="201"/>
      <c r="F23" s="201"/>
      <c r="G23" s="201"/>
      <c r="H23" s="201"/>
      <c r="I23" s="201"/>
      <c r="J23" s="201"/>
    </row>
    <row r="24" spans="2:10" ht="12.75">
      <c r="B24" s="43"/>
      <c r="C24" s="22"/>
      <c r="D24" s="22"/>
      <c r="E24" s="23"/>
      <c r="F24" s="23"/>
      <c r="G24" s="23"/>
      <c r="H24" s="23"/>
      <c r="I24" s="23"/>
      <c r="J24" s="23"/>
    </row>
    <row r="25" spans="2:10" ht="12.75">
      <c r="B25" s="204" t="s">
        <v>166</v>
      </c>
      <c r="C25" s="204"/>
      <c r="D25" s="204"/>
      <c r="E25" s="204"/>
      <c r="F25" s="204"/>
      <c r="G25" s="204"/>
      <c r="H25" s="204"/>
      <c r="I25" s="204"/>
      <c r="J25" s="204"/>
    </row>
    <row r="26" spans="2:10" ht="13.5" thickBot="1">
      <c r="B26" s="43"/>
      <c r="C26" s="22"/>
      <c r="D26" s="22"/>
      <c r="E26" s="23"/>
      <c r="F26" s="23"/>
      <c r="G26" s="23"/>
      <c r="H26" s="23"/>
      <c r="I26" s="23"/>
      <c r="J26" s="23"/>
    </row>
    <row r="27" spans="2:10" ht="25.5" customHeight="1">
      <c r="B27" s="205" t="s">
        <v>67</v>
      </c>
      <c r="C27" s="206"/>
      <c r="D27" s="209" t="s">
        <v>66</v>
      </c>
      <c r="E27" s="210"/>
      <c r="F27" s="211" t="s">
        <v>17</v>
      </c>
      <c r="G27" s="211"/>
      <c r="H27" s="211" t="s">
        <v>21</v>
      </c>
      <c r="I27" s="212"/>
      <c r="J27" s="23"/>
    </row>
    <row r="28" spans="2:15" ht="13.5" thickBot="1">
      <c r="B28" s="207"/>
      <c r="C28" s="208"/>
      <c r="D28" s="56" t="s">
        <v>14</v>
      </c>
      <c r="E28" s="54" t="s">
        <v>11</v>
      </c>
      <c r="F28" s="53" t="s">
        <v>14</v>
      </c>
      <c r="G28" s="54" t="s">
        <v>11</v>
      </c>
      <c r="H28" s="53" t="s">
        <v>14</v>
      </c>
      <c r="I28" s="55" t="s">
        <v>11</v>
      </c>
      <c r="J28" s="23"/>
      <c r="M28" s="64"/>
      <c r="O28" s="64"/>
    </row>
    <row r="29" spans="2:15" ht="12.75">
      <c r="B29" s="202" t="s">
        <v>55</v>
      </c>
      <c r="C29" s="203"/>
      <c r="D29" s="97">
        <v>0.16156</v>
      </c>
      <c r="E29" s="51">
        <v>219861.882</v>
      </c>
      <c r="F29" s="100">
        <v>0.15172</v>
      </c>
      <c r="G29" s="51">
        <v>206476.414</v>
      </c>
      <c r="H29" s="46">
        <f>D29-F29</f>
        <v>0.009840000000000015</v>
      </c>
      <c r="I29" s="52">
        <f aca="true" t="shared" si="1" ref="I29:I39">E29-G29</f>
        <v>13385.468000000023</v>
      </c>
      <c r="J29" s="61"/>
      <c r="M29" s="64"/>
      <c r="O29" s="64"/>
    </row>
    <row r="30" spans="2:15" ht="12.75">
      <c r="B30" s="197" t="s">
        <v>56</v>
      </c>
      <c r="C30" s="198"/>
      <c r="D30" s="98">
        <v>0.10686</v>
      </c>
      <c r="E30" s="45">
        <v>172826.056</v>
      </c>
      <c r="F30" s="101">
        <v>0.10349</v>
      </c>
      <c r="G30" s="45">
        <v>167377.704</v>
      </c>
      <c r="H30" s="44">
        <f aca="true" t="shared" si="2" ref="H30:H39">D30-F30</f>
        <v>0.003369999999999998</v>
      </c>
      <c r="I30" s="47">
        <f t="shared" si="1"/>
        <v>5448.3520000000135</v>
      </c>
      <c r="J30" s="61"/>
      <c r="M30" s="64"/>
      <c r="O30" s="64"/>
    </row>
    <row r="31" spans="2:15" ht="12.75">
      <c r="B31" s="197" t="s">
        <v>57</v>
      </c>
      <c r="C31" s="198"/>
      <c r="D31" s="98">
        <v>0.09048</v>
      </c>
      <c r="E31" s="45">
        <v>482845.513</v>
      </c>
      <c r="F31" s="101">
        <v>0.08887</v>
      </c>
      <c r="G31" s="45">
        <v>474252.216</v>
      </c>
      <c r="H31" s="44">
        <f t="shared" si="2"/>
        <v>0.0016100000000000003</v>
      </c>
      <c r="I31" s="47">
        <f t="shared" si="1"/>
        <v>8593.296999999962</v>
      </c>
      <c r="J31" s="61"/>
      <c r="M31" s="64"/>
      <c r="O31" s="64"/>
    </row>
    <row r="32" spans="2:15" ht="12.75">
      <c r="B32" s="197" t="s">
        <v>58</v>
      </c>
      <c r="C32" s="198"/>
      <c r="D32" s="98">
        <v>0.17793</v>
      </c>
      <c r="E32" s="45">
        <v>121675.796</v>
      </c>
      <c r="F32" s="101">
        <v>0.17626</v>
      </c>
      <c r="G32" s="45">
        <v>120533.047</v>
      </c>
      <c r="H32" s="44">
        <f t="shared" si="2"/>
        <v>0.0016700000000000048</v>
      </c>
      <c r="I32" s="47">
        <f t="shared" si="1"/>
        <v>1142.7489999999962</v>
      </c>
      <c r="J32" s="61"/>
      <c r="M32" s="64"/>
      <c r="O32" s="64"/>
    </row>
    <row r="33" spans="2:15" ht="12.75">
      <c r="B33" s="197" t="s">
        <v>59</v>
      </c>
      <c r="C33" s="198"/>
      <c r="D33" s="98">
        <v>0.19467</v>
      </c>
      <c r="E33" s="45">
        <v>200521.748</v>
      </c>
      <c r="F33" s="101">
        <v>0.1692</v>
      </c>
      <c r="G33" s="45">
        <v>174295.502</v>
      </c>
      <c r="H33" s="44">
        <f t="shared" si="2"/>
        <v>0.02547000000000002</v>
      </c>
      <c r="I33" s="47">
        <f t="shared" si="1"/>
        <v>26226.245999999985</v>
      </c>
      <c r="J33" s="61"/>
      <c r="M33" s="64"/>
      <c r="O33" s="64"/>
    </row>
    <row r="34" spans="2:15" ht="12.75">
      <c r="B34" s="197" t="s">
        <v>62</v>
      </c>
      <c r="C34" s="198"/>
      <c r="D34" s="98">
        <v>0.17139</v>
      </c>
      <c r="E34" s="45">
        <v>170805.988</v>
      </c>
      <c r="F34" s="101">
        <v>0.17891</v>
      </c>
      <c r="G34" s="45">
        <v>178303.736</v>
      </c>
      <c r="H34" s="44">
        <f t="shared" si="2"/>
        <v>-0.007520000000000027</v>
      </c>
      <c r="I34" s="47">
        <f t="shared" si="1"/>
        <v>-7497.747999999992</v>
      </c>
      <c r="J34" s="61"/>
      <c r="M34" s="64"/>
      <c r="O34" s="64"/>
    </row>
    <row r="35" spans="2:15" ht="12.75">
      <c r="B35" s="197" t="s">
        <v>63</v>
      </c>
      <c r="C35" s="198"/>
      <c r="D35" s="98">
        <v>0.22382</v>
      </c>
      <c r="E35" s="45">
        <v>653946.36</v>
      </c>
      <c r="F35" s="101">
        <v>0.18951</v>
      </c>
      <c r="G35" s="45">
        <v>553703.005</v>
      </c>
      <c r="H35" s="44">
        <f t="shared" si="2"/>
        <v>0.03430999999999998</v>
      </c>
      <c r="I35" s="47">
        <f t="shared" si="1"/>
        <v>100243.35499999998</v>
      </c>
      <c r="J35" s="61"/>
      <c r="M35" s="64"/>
      <c r="O35" s="64"/>
    </row>
    <row r="36" spans="2:15" ht="12.75">
      <c r="B36" s="197" t="s">
        <v>65</v>
      </c>
      <c r="C36" s="198"/>
      <c r="D36" s="98">
        <v>0.14628</v>
      </c>
      <c r="E36" s="45">
        <v>169201.203</v>
      </c>
      <c r="F36" s="101">
        <v>0.1489</v>
      </c>
      <c r="G36" s="45">
        <v>172236.759</v>
      </c>
      <c r="H36" s="44">
        <f t="shared" si="2"/>
        <v>-0.002620000000000011</v>
      </c>
      <c r="I36" s="47">
        <f t="shared" si="1"/>
        <v>-3035.5559999999823</v>
      </c>
      <c r="J36" s="61"/>
      <c r="M36" s="64"/>
      <c r="O36" s="64"/>
    </row>
    <row r="37" spans="2:15" ht="12.75">
      <c r="B37" s="197" t="s">
        <v>64</v>
      </c>
      <c r="C37" s="198"/>
      <c r="D37" s="98">
        <v>0.1353</v>
      </c>
      <c r="E37" s="45">
        <v>126054.381</v>
      </c>
      <c r="F37" s="101">
        <v>0.13559</v>
      </c>
      <c r="G37" s="45">
        <v>126325.104</v>
      </c>
      <c r="H37" s="44">
        <f t="shared" si="2"/>
        <v>-0.0002899999999999847</v>
      </c>
      <c r="I37" s="47">
        <f t="shared" si="1"/>
        <v>-270.7230000000127</v>
      </c>
      <c r="J37" s="61"/>
      <c r="M37" s="64"/>
      <c r="O37" s="64"/>
    </row>
    <row r="38" spans="2:15" ht="12.75">
      <c r="B38" s="197" t="s">
        <v>61</v>
      </c>
      <c r="C38" s="198"/>
      <c r="D38" s="98">
        <v>0.17643</v>
      </c>
      <c r="E38" s="45">
        <v>163789.02</v>
      </c>
      <c r="F38" s="101">
        <v>0.1785</v>
      </c>
      <c r="G38" s="45">
        <v>165709.387</v>
      </c>
      <c r="H38" s="44">
        <f t="shared" si="2"/>
        <v>-0.0020699999999999885</v>
      </c>
      <c r="I38" s="47">
        <f t="shared" si="1"/>
        <v>-1920.3669999999984</v>
      </c>
      <c r="J38" s="61"/>
      <c r="M38" s="64"/>
      <c r="O38" s="64"/>
    </row>
    <row r="39" spans="2:10" ht="13.5" thickBot="1">
      <c r="B39" s="199" t="s">
        <v>60</v>
      </c>
      <c r="C39" s="200"/>
      <c r="D39" s="99">
        <v>0.07361</v>
      </c>
      <c r="E39" s="49">
        <v>283401.323</v>
      </c>
      <c r="F39" s="102">
        <v>0.0771</v>
      </c>
      <c r="G39" s="49">
        <v>296803.601</v>
      </c>
      <c r="H39" s="48">
        <f t="shared" si="2"/>
        <v>-0.003490000000000007</v>
      </c>
      <c r="I39" s="50">
        <f t="shared" si="1"/>
        <v>-13402.27800000005</v>
      </c>
      <c r="J39" s="61"/>
    </row>
    <row r="40" spans="2:15" ht="12.75">
      <c r="B40" s="201"/>
      <c r="C40" s="201"/>
      <c r="D40" s="23"/>
      <c r="E40" s="60"/>
      <c r="F40" s="23"/>
      <c r="G40" s="60"/>
      <c r="H40" s="23"/>
      <c r="I40" s="60"/>
      <c r="J40" s="61"/>
      <c r="M40" s="64"/>
      <c r="O40" s="64"/>
    </row>
    <row r="41" spans="2:15" ht="12.75">
      <c r="B41" s="133" t="s">
        <v>71</v>
      </c>
      <c r="C41" s="133"/>
      <c r="D41" s="133"/>
      <c r="E41" s="133"/>
      <c r="F41" s="133"/>
      <c r="G41" s="133"/>
      <c r="H41" s="133"/>
      <c r="I41" s="133"/>
      <c r="J41" s="133"/>
      <c r="M41" s="64"/>
      <c r="O41" s="64"/>
    </row>
    <row r="42" spans="2:10" ht="12.75">
      <c r="B42" s="191"/>
      <c r="C42" s="191"/>
      <c r="D42" s="191"/>
      <c r="E42" s="191"/>
      <c r="F42" s="191"/>
      <c r="G42" s="191"/>
      <c r="H42" s="191"/>
      <c r="I42" s="191"/>
      <c r="J42" s="191"/>
    </row>
    <row r="43" spans="2:11" s="103" customFormat="1" ht="24.75" customHeight="1">
      <c r="B43" s="190" t="s">
        <v>138</v>
      </c>
      <c r="C43" s="190"/>
      <c r="D43" s="190"/>
      <c r="E43" s="190"/>
      <c r="F43" s="190"/>
      <c r="G43" s="190"/>
      <c r="H43" s="190"/>
      <c r="I43" s="190"/>
      <c r="J43" s="190"/>
      <c r="K43" s="131"/>
    </row>
    <row r="44" spans="2:11" s="103" customFormat="1" ht="12.75" customHeight="1">
      <c r="B44" s="103" t="s">
        <v>139</v>
      </c>
      <c r="K44" s="131"/>
    </row>
    <row r="45" spans="2:10" ht="12.75">
      <c r="B45" s="34"/>
      <c r="C45" s="33"/>
      <c r="D45" s="33"/>
      <c r="E45" s="33"/>
      <c r="F45" s="33"/>
      <c r="G45" s="33"/>
      <c r="H45" s="33"/>
      <c r="I45" s="33"/>
      <c r="J45" s="33"/>
    </row>
    <row r="46" spans="2:20" ht="25.5" customHeight="1">
      <c r="B46" s="133" t="s">
        <v>73</v>
      </c>
      <c r="C46" s="133"/>
      <c r="D46" s="133"/>
      <c r="E46" s="133"/>
      <c r="F46" s="133"/>
      <c r="G46" s="133"/>
      <c r="H46" s="133"/>
      <c r="I46" s="133"/>
      <c r="J46" s="133"/>
      <c r="K46" s="132"/>
      <c r="L46" s="32"/>
      <c r="M46" s="32"/>
      <c r="N46" s="32"/>
      <c r="O46" s="32"/>
      <c r="P46" s="32"/>
      <c r="Q46" s="32"/>
      <c r="R46" s="32"/>
      <c r="S46" s="32"/>
      <c r="T46" s="32"/>
    </row>
    <row r="47" spans="2:10" ht="25.5" customHeight="1">
      <c r="B47" s="196" t="s">
        <v>167</v>
      </c>
      <c r="C47" s="196"/>
      <c r="D47" s="196"/>
      <c r="E47" s="196"/>
      <c r="F47" s="196"/>
      <c r="G47" s="196"/>
      <c r="H47" s="196"/>
      <c r="I47" s="196"/>
      <c r="J47" s="196"/>
    </row>
    <row r="48" spans="2:10" ht="12.75">
      <c r="B48" s="62"/>
      <c r="C48" s="62"/>
      <c r="D48" s="62"/>
      <c r="E48" s="62"/>
      <c r="F48" s="62"/>
      <c r="G48" s="62"/>
      <c r="H48" s="62"/>
      <c r="I48" s="62"/>
      <c r="J48" s="62"/>
    </row>
    <row r="49" spans="2:10" ht="12.75">
      <c r="B49" s="133" t="s">
        <v>72</v>
      </c>
      <c r="C49" s="133"/>
      <c r="D49" s="133"/>
      <c r="E49" s="133"/>
      <c r="F49" s="133"/>
      <c r="G49" s="133"/>
      <c r="H49" s="133"/>
      <c r="I49" s="133"/>
      <c r="J49" s="133"/>
    </row>
    <row r="50" spans="2:10" ht="12.75">
      <c r="B50" s="62"/>
      <c r="C50" s="62"/>
      <c r="D50" s="62"/>
      <c r="E50" s="62"/>
      <c r="F50" s="62"/>
      <c r="G50" s="62"/>
      <c r="H50" s="62"/>
      <c r="I50" s="62"/>
      <c r="J50" s="62"/>
    </row>
    <row r="51" spans="2:10" ht="37.5" customHeight="1">
      <c r="B51" s="190" t="s">
        <v>24</v>
      </c>
      <c r="C51" s="190"/>
      <c r="D51" s="190"/>
      <c r="E51" s="190"/>
      <c r="F51" s="190"/>
      <c r="G51" s="190"/>
      <c r="H51" s="190"/>
      <c r="I51" s="190"/>
      <c r="J51" s="190"/>
    </row>
    <row r="52" spans="2:10" ht="12.75">
      <c r="B52" s="191" t="s">
        <v>75</v>
      </c>
      <c r="C52" s="191"/>
      <c r="D52" s="191"/>
      <c r="E52" s="191"/>
      <c r="F52" s="191"/>
      <c r="G52" s="191"/>
      <c r="H52" s="191"/>
      <c r="I52" s="191"/>
      <c r="J52" s="191"/>
    </row>
    <row r="53" spans="2:10" ht="12.75">
      <c r="B53" s="192" t="s">
        <v>74</v>
      </c>
      <c r="C53" s="192"/>
      <c r="D53" s="192"/>
      <c r="E53" s="192"/>
      <c r="F53" s="192"/>
      <c r="G53" s="192"/>
      <c r="H53" s="192"/>
      <c r="I53" s="192"/>
      <c r="J53" s="192"/>
    </row>
    <row r="54" spans="2:10" ht="12.75">
      <c r="B54" s="62"/>
      <c r="C54" s="62"/>
      <c r="D54" s="62"/>
      <c r="E54" s="62"/>
      <c r="F54" s="62"/>
      <c r="G54" s="62"/>
      <c r="H54" s="62"/>
      <c r="I54" s="62"/>
      <c r="J54" s="62"/>
    </row>
    <row r="55" ht="12.75" hidden="1"/>
    <row r="56" ht="12.75" hidden="1"/>
    <row r="57" spans="2:4" ht="15" customHeight="1">
      <c r="B57" s="37" t="s">
        <v>168</v>
      </c>
      <c r="C57" s="37"/>
      <c r="D57" s="37"/>
    </row>
    <row r="58" ht="15" customHeight="1" thickBot="1"/>
    <row r="59" spans="2:10" ht="30" customHeight="1" thickBot="1">
      <c r="B59" s="189" t="s">
        <v>25</v>
      </c>
      <c r="C59" s="182"/>
      <c r="D59" s="182"/>
      <c r="E59" s="182"/>
      <c r="F59" s="182"/>
      <c r="G59" s="182"/>
      <c r="H59" s="182"/>
      <c r="I59" s="182"/>
      <c r="J59" s="183"/>
    </row>
    <row r="60" spans="2:10" ht="46.5" customHeight="1" thickBot="1">
      <c r="B60" s="189" t="s">
        <v>26</v>
      </c>
      <c r="C60" s="183"/>
      <c r="D60" s="189" t="s">
        <v>27</v>
      </c>
      <c r="E60" s="183"/>
      <c r="F60" s="189" t="s">
        <v>28</v>
      </c>
      <c r="G60" s="183"/>
      <c r="H60" s="193" t="s">
        <v>29</v>
      </c>
      <c r="I60" s="194"/>
      <c r="J60" s="195"/>
    </row>
    <row r="61" spans="2:13" ht="18" customHeight="1" thickBot="1">
      <c r="B61" s="184">
        <f>D61+F61+H61</f>
        <v>48226.42840180492</v>
      </c>
      <c r="C61" s="185"/>
      <c r="D61" s="186">
        <f>K67</f>
        <v>37338.86644016667</v>
      </c>
      <c r="E61" s="187"/>
      <c r="F61" s="186">
        <f>K74</f>
        <v>2891.5197816382597</v>
      </c>
      <c r="G61" s="187"/>
      <c r="H61" s="186">
        <f>K83</f>
        <v>7996.04218</v>
      </c>
      <c r="I61" s="188"/>
      <c r="J61" s="187"/>
      <c r="K61" s="106"/>
      <c r="L61" s="66"/>
      <c r="M61" s="65"/>
    </row>
    <row r="62" ht="12.75">
      <c r="L62" s="71"/>
    </row>
    <row r="63" ht="12.75" hidden="1">
      <c r="L63" s="71"/>
    </row>
    <row r="64" spans="2:12" ht="12.75">
      <c r="B64" s="37" t="s">
        <v>169</v>
      </c>
      <c r="L64" s="71"/>
    </row>
    <row r="65" ht="13.5" thickBot="1">
      <c r="L65" s="71"/>
    </row>
    <row r="66" spans="2:12" ht="24.75" customHeight="1" thickBot="1">
      <c r="B66" s="189" t="s">
        <v>39</v>
      </c>
      <c r="C66" s="182"/>
      <c r="D66" s="182"/>
      <c r="E66" s="182"/>
      <c r="F66" s="182" t="s">
        <v>68</v>
      </c>
      <c r="G66" s="182"/>
      <c r="H66" s="182"/>
      <c r="I66" s="182" t="s">
        <v>51</v>
      </c>
      <c r="J66" s="183"/>
      <c r="L66" s="71"/>
    </row>
    <row r="67" spans="2:12" ht="24.75" customHeight="1" thickBot="1">
      <c r="B67" s="141" t="s">
        <v>27</v>
      </c>
      <c r="C67" s="142"/>
      <c r="D67" s="142"/>
      <c r="E67" s="142"/>
      <c r="F67" s="143"/>
      <c r="G67" s="143"/>
      <c r="H67" s="143"/>
      <c r="I67" s="182"/>
      <c r="J67" s="183"/>
      <c r="K67" s="106">
        <f>SUM(K68:K73)</f>
        <v>37338.86644016667</v>
      </c>
      <c r="L67" s="71"/>
    </row>
    <row r="68" spans="2:12" ht="24.75" customHeight="1">
      <c r="B68" s="178" t="s">
        <v>142</v>
      </c>
      <c r="C68" s="179"/>
      <c r="D68" s="179"/>
      <c r="E68" s="179"/>
      <c r="F68" s="177" t="s">
        <v>170</v>
      </c>
      <c r="G68" s="177"/>
      <c r="H68" s="177"/>
      <c r="I68" s="180" t="s">
        <v>149</v>
      </c>
      <c r="J68" s="181"/>
      <c r="K68" s="106">
        <f>SUM('[2]Программа по годам РСК'!$BC$41:$BC$43)*1000</f>
        <v>1293.614</v>
      </c>
      <c r="L68" s="71"/>
    </row>
    <row r="69" spans="1:12" s="96" customFormat="1" ht="24.75" customHeight="1">
      <c r="A69" s="103"/>
      <c r="B69" s="178" t="s">
        <v>45</v>
      </c>
      <c r="C69" s="179"/>
      <c r="D69" s="179"/>
      <c r="E69" s="179"/>
      <c r="F69" s="177" t="s">
        <v>170</v>
      </c>
      <c r="G69" s="177"/>
      <c r="H69" s="177"/>
      <c r="I69" s="180" t="s">
        <v>149</v>
      </c>
      <c r="J69" s="181"/>
      <c r="K69" s="106">
        <f>SUM('[2]Программа по годам РСК'!$BC$14:$BC$22)*1000</f>
        <v>1438.5939999999998</v>
      </c>
      <c r="L69" s="129"/>
    </row>
    <row r="70" spans="1:12" s="96" customFormat="1" ht="24.75" customHeight="1">
      <c r="A70" s="103"/>
      <c r="B70" s="172" t="s">
        <v>44</v>
      </c>
      <c r="C70" s="173"/>
      <c r="D70" s="173"/>
      <c r="E70" s="173"/>
      <c r="F70" s="177" t="s">
        <v>170</v>
      </c>
      <c r="G70" s="177"/>
      <c r="H70" s="177"/>
      <c r="I70" s="167" t="s">
        <v>149</v>
      </c>
      <c r="J70" s="168"/>
      <c r="K70" s="107">
        <f>SUM('[2]Программа по годам РСК'!$BC$24:$BC$27)*1000</f>
        <v>103.01</v>
      </c>
      <c r="L70" s="129"/>
    </row>
    <row r="71" spans="1:12" s="96" customFormat="1" ht="24.75" customHeight="1">
      <c r="A71" s="103"/>
      <c r="B71" s="165" t="s">
        <v>40</v>
      </c>
      <c r="C71" s="166"/>
      <c r="D71" s="166"/>
      <c r="E71" s="166"/>
      <c r="F71" s="177" t="s">
        <v>170</v>
      </c>
      <c r="G71" s="177"/>
      <c r="H71" s="177"/>
      <c r="I71" s="167" t="s">
        <v>149</v>
      </c>
      <c r="J71" s="168"/>
      <c r="K71" s="107">
        <f>SUM('[2]Программа по годам РСК'!$BC$29:$BC$39)*1000</f>
        <v>1109.5916171666668</v>
      </c>
      <c r="L71" s="129"/>
    </row>
    <row r="72" spans="1:12" s="96" customFormat="1" ht="24.75" customHeight="1" thickBot="1">
      <c r="A72" s="103"/>
      <c r="B72" s="178" t="s">
        <v>143</v>
      </c>
      <c r="C72" s="179"/>
      <c r="D72" s="179"/>
      <c r="E72" s="179"/>
      <c r="F72" s="177" t="s">
        <v>170</v>
      </c>
      <c r="G72" s="177"/>
      <c r="H72" s="177"/>
      <c r="I72" s="167" t="s">
        <v>149</v>
      </c>
      <c r="J72" s="168"/>
      <c r="K72" s="107">
        <f>SUM('[2]Программа по годам РСК'!$BC$70:$BC$158)*1000</f>
        <v>33394.056823</v>
      </c>
      <c r="L72" s="129"/>
    </row>
    <row r="73" spans="1:12" s="96" customFormat="1" ht="24.75" customHeight="1" hidden="1" thickBot="1">
      <c r="A73" s="103"/>
      <c r="B73" s="174" t="s">
        <v>147</v>
      </c>
      <c r="C73" s="175"/>
      <c r="D73" s="175"/>
      <c r="E73" s="176"/>
      <c r="F73" s="177" t="s">
        <v>170</v>
      </c>
      <c r="G73" s="177"/>
      <c r="H73" s="177"/>
      <c r="I73" s="167" t="s">
        <v>149</v>
      </c>
      <c r="J73" s="168"/>
      <c r="K73" s="107"/>
      <c r="L73" s="129"/>
    </row>
    <row r="74" spans="2:12" ht="24.75" customHeight="1" thickBot="1">
      <c r="B74" s="141" t="s">
        <v>28</v>
      </c>
      <c r="C74" s="142"/>
      <c r="D74" s="142"/>
      <c r="E74" s="142"/>
      <c r="F74" s="143"/>
      <c r="G74" s="143"/>
      <c r="H74" s="143"/>
      <c r="I74" s="144"/>
      <c r="J74" s="145"/>
      <c r="K74" s="106">
        <f>SUM(K75:K82)</f>
        <v>2891.5197816382597</v>
      </c>
      <c r="L74" s="71"/>
    </row>
    <row r="75" spans="2:12" ht="24.75" customHeight="1">
      <c r="B75" s="165" t="s">
        <v>47</v>
      </c>
      <c r="C75" s="166"/>
      <c r="D75" s="166"/>
      <c r="E75" s="166"/>
      <c r="F75" s="154" t="s">
        <v>170</v>
      </c>
      <c r="G75" s="154"/>
      <c r="H75" s="154"/>
      <c r="I75" s="167" t="s">
        <v>148</v>
      </c>
      <c r="J75" s="168"/>
      <c r="K75" s="107">
        <f>SUM('[2]Программа по годам РСК'!$BC$397:$BC$419)*1000</f>
        <v>2002.9259730049262</v>
      </c>
      <c r="L75" s="71"/>
    </row>
    <row r="76" spans="2:12" ht="24.75" customHeight="1">
      <c r="B76" s="172" t="s">
        <v>48</v>
      </c>
      <c r="C76" s="173"/>
      <c r="D76" s="173"/>
      <c r="E76" s="173"/>
      <c r="F76" s="154" t="s">
        <v>170</v>
      </c>
      <c r="G76" s="154"/>
      <c r="H76" s="154"/>
      <c r="I76" s="167" t="s">
        <v>149</v>
      </c>
      <c r="J76" s="168"/>
      <c r="K76" s="107">
        <f>SUM('[2]Программа по годам РСК'!$BC$420:$BC$431)*1000</f>
        <v>73.99650933333334</v>
      </c>
      <c r="L76" s="71"/>
    </row>
    <row r="77" spans="2:12" ht="24.75" customHeight="1">
      <c r="B77" s="165" t="s">
        <v>49</v>
      </c>
      <c r="C77" s="166"/>
      <c r="D77" s="166"/>
      <c r="E77" s="166"/>
      <c r="F77" s="154" t="s">
        <v>170</v>
      </c>
      <c r="G77" s="154"/>
      <c r="H77" s="154"/>
      <c r="I77" s="167" t="s">
        <v>149</v>
      </c>
      <c r="J77" s="168"/>
      <c r="K77" s="107">
        <f>SUM('[2]Программа по годам РСК'!$BC$432:$BC$443)*1000</f>
        <v>35.8675</v>
      </c>
      <c r="L77" s="66"/>
    </row>
    <row r="78" spans="2:12" ht="24.75" customHeight="1">
      <c r="B78" s="169" t="s">
        <v>151</v>
      </c>
      <c r="C78" s="170"/>
      <c r="D78" s="170"/>
      <c r="E78" s="171"/>
      <c r="F78" s="154" t="s">
        <v>170</v>
      </c>
      <c r="G78" s="154"/>
      <c r="H78" s="154"/>
      <c r="I78" s="155" t="s">
        <v>148</v>
      </c>
      <c r="J78" s="156"/>
      <c r="K78" s="107">
        <f>SUM('[2]Программа по годам РСК'!$BC$444:$BC$455)*1000</f>
        <v>356.22979929999997</v>
      </c>
      <c r="L78" s="66"/>
    </row>
    <row r="79" spans="2:12" ht="38.25" customHeight="1" thickBot="1">
      <c r="B79" s="151" t="s">
        <v>153</v>
      </c>
      <c r="C79" s="152"/>
      <c r="D79" s="152"/>
      <c r="E79" s="153"/>
      <c r="F79" s="154" t="s">
        <v>170</v>
      </c>
      <c r="G79" s="154"/>
      <c r="H79" s="154"/>
      <c r="I79" s="155" t="s">
        <v>157</v>
      </c>
      <c r="J79" s="156"/>
      <c r="K79" s="107">
        <f>SUM('[2]Программа по годам РСК'!$BC$317:$BC$322,'[2]Программа по годам РСК'!$BC$353:$BC$359,'[2]Программа по годам РСК'!$BC$361:$BC$362)*1000</f>
        <v>422.5</v>
      </c>
      <c r="L79" s="66"/>
    </row>
    <row r="80" spans="2:12" ht="70.5" customHeight="1" hidden="1">
      <c r="B80" s="151" t="s">
        <v>152</v>
      </c>
      <c r="C80" s="152"/>
      <c r="D80" s="152"/>
      <c r="E80" s="153"/>
      <c r="F80" s="154" t="s">
        <v>170</v>
      </c>
      <c r="G80" s="154"/>
      <c r="H80" s="154"/>
      <c r="I80" s="155" t="s">
        <v>157</v>
      </c>
      <c r="J80" s="156"/>
      <c r="K80" s="107">
        <f>SUM('[2]Программа по годам РСК'!$BC$325:$BC$348,'[2]Программа по годам РСК'!$BC$350:$BC$351,'[2]Программа по годам РСК'!$BC$367:$BC$395)*1000</f>
        <v>0</v>
      </c>
      <c r="L80" s="66"/>
    </row>
    <row r="81" spans="2:12" ht="60.75" customHeight="1" hidden="1">
      <c r="B81" s="151" t="s">
        <v>154</v>
      </c>
      <c r="C81" s="152"/>
      <c r="D81" s="152"/>
      <c r="E81" s="153"/>
      <c r="F81" s="154" t="s">
        <v>170</v>
      </c>
      <c r="G81" s="154"/>
      <c r="H81" s="154"/>
      <c r="I81" s="155" t="s">
        <v>156</v>
      </c>
      <c r="J81" s="156"/>
      <c r="K81" s="108">
        <f>SUM('[2]Программа по годам РСК'!$BC$462:$BC$463)*1000</f>
        <v>0</v>
      </c>
      <c r="L81" s="66"/>
    </row>
    <row r="82" spans="2:67" ht="63.75" customHeight="1" hidden="1" thickBot="1">
      <c r="B82" s="157" t="s">
        <v>155</v>
      </c>
      <c r="C82" s="158"/>
      <c r="D82" s="158"/>
      <c r="E82" s="159"/>
      <c r="F82" s="160" t="s">
        <v>170</v>
      </c>
      <c r="G82" s="161"/>
      <c r="H82" s="162"/>
      <c r="I82" s="163" t="s">
        <v>156</v>
      </c>
      <c r="J82" s="164"/>
      <c r="K82" s="109">
        <f>SUM('[2]Программа по годам РСК'!$BC$465)*1000</f>
        <v>0</v>
      </c>
      <c r="L82" s="66"/>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40"/>
    </row>
    <row r="83" spans="2:12" ht="24.75" customHeight="1" thickBot="1">
      <c r="B83" s="141" t="s">
        <v>29</v>
      </c>
      <c r="C83" s="142"/>
      <c r="D83" s="142"/>
      <c r="E83" s="142"/>
      <c r="F83" s="143"/>
      <c r="G83" s="143"/>
      <c r="H83" s="143"/>
      <c r="I83" s="144"/>
      <c r="J83" s="145"/>
      <c r="K83" s="106">
        <f>SUM(K84:K85)</f>
        <v>7996.04218</v>
      </c>
      <c r="L83" s="71"/>
    </row>
    <row r="84" spans="2:12" ht="24.75" customHeight="1">
      <c r="B84" s="146" t="s">
        <v>144</v>
      </c>
      <c r="C84" s="147"/>
      <c r="D84" s="147"/>
      <c r="E84" s="147"/>
      <c r="F84" s="148" t="s">
        <v>170</v>
      </c>
      <c r="G84" s="148"/>
      <c r="H84" s="148"/>
      <c r="I84" s="149" t="s">
        <v>150</v>
      </c>
      <c r="J84" s="150"/>
      <c r="K84" s="106">
        <f>SUM('[2]Программа по годам РСК'!$BC$294:$BC$297)*1000</f>
        <v>5627.588500000001</v>
      </c>
      <c r="L84" s="71"/>
    </row>
    <row r="85" spans="2:12" ht="24.75" customHeight="1" thickBot="1">
      <c r="B85" s="134" t="s">
        <v>145</v>
      </c>
      <c r="C85" s="135"/>
      <c r="D85" s="135"/>
      <c r="E85" s="135"/>
      <c r="F85" s="136" t="s">
        <v>170</v>
      </c>
      <c r="G85" s="136"/>
      <c r="H85" s="136"/>
      <c r="I85" s="137" t="s">
        <v>148</v>
      </c>
      <c r="J85" s="138"/>
      <c r="K85" s="107">
        <f>SUM('[2]Программа по годам РСК'!$BC$290:$BC$292,'[2]Программа по годам РСК'!$BC$299,'[2]Программа по годам РСК'!$BC$301:$BC$304)*1000</f>
        <v>2368.45368</v>
      </c>
      <c r="L85" s="71"/>
    </row>
    <row r="86" spans="2:11" ht="12.75">
      <c r="B86" s="39"/>
      <c r="C86" s="39"/>
      <c r="D86" s="39"/>
      <c r="E86" s="39"/>
      <c r="F86" s="39"/>
      <c r="G86" s="39"/>
      <c r="H86" s="40"/>
      <c r="I86" s="40"/>
      <c r="J86" s="40"/>
      <c r="K86" s="106"/>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33" t="s">
        <v>30</v>
      </c>
      <c r="C91" s="133"/>
      <c r="D91" s="133"/>
      <c r="E91" s="133"/>
      <c r="F91" s="133"/>
      <c r="G91" s="133"/>
      <c r="H91" s="133"/>
      <c r="I91" s="133"/>
      <c r="J91" s="133"/>
    </row>
    <row r="92" spans="2:10" ht="96.75" customHeight="1">
      <c r="B92" s="133" t="s">
        <v>35</v>
      </c>
      <c r="C92" s="133"/>
      <c r="D92" s="133"/>
      <c r="E92" s="133"/>
      <c r="F92" s="133"/>
      <c r="G92" s="133"/>
      <c r="H92" s="133"/>
      <c r="I92" s="133"/>
      <c r="J92" s="133"/>
    </row>
    <row r="93" spans="2:10" ht="38.25" customHeight="1">
      <c r="B93" s="133" t="s">
        <v>31</v>
      </c>
      <c r="C93" s="133"/>
      <c r="D93" s="133"/>
      <c r="E93" s="133"/>
      <c r="F93" s="133"/>
      <c r="G93" s="133"/>
      <c r="H93" s="133"/>
      <c r="I93" s="133"/>
      <c r="J93" s="133"/>
    </row>
    <row r="94" spans="2:10" ht="69.75" customHeight="1">
      <c r="B94" s="133" t="s">
        <v>32</v>
      </c>
      <c r="C94" s="133"/>
      <c r="D94" s="133"/>
      <c r="E94" s="133"/>
      <c r="F94" s="133"/>
      <c r="G94" s="133"/>
      <c r="H94" s="133"/>
      <c r="I94" s="133"/>
      <c r="J94" s="133"/>
    </row>
    <row r="95" spans="2:10" ht="171" customHeight="1">
      <c r="B95" s="133" t="s">
        <v>33</v>
      </c>
      <c r="C95" s="133"/>
      <c r="D95" s="133"/>
      <c r="E95" s="133"/>
      <c r="F95" s="133"/>
      <c r="G95" s="133"/>
      <c r="H95" s="133"/>
      <c r="I95" s="133"/>
      <c r="J95" s="133"/>
    </row>
    <row r="96" spans="2:10" ht="62.25" customHeight="1">
      <c r="B96" s="133" t="s">
        <v>34</v>
      </c>
      <c r="C96" s="133"/>
      <c r="D96" s="133"/>
      <c r="E96" s="133"/>
      <c r="F96" s="133"/>
      <c r="G96" s="133"/>
      <c r="H96" s="133"/>
      <c r="I96" s="133"/>
      <c r="J96" s="133"/>
    </row>
    <row r="97" spans="2:10" ht="51.75" customHeight="1">
      <c r="B97" s="133" t="s">
        <v>36</v>
      </c>
      <c r="C97" s="133"/>
      <c r="D97" s="133"/>
      <c r="E97" s="133"/>
      <c r="F97" s="133"/>
      <c r="G97" s="133"/>
      <c r="H97" s="133"/>
      <c r="I97" s="133"/>
      <c r="J97" s="133"/>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2:BO97"/>
  <sheetViews>
    <sheetView view="pageBreakPreview" zoomScaleSheetLayoutView="100" zoomScalePageLayoutView="0" workbookViewId="0" topLeftCell="A51">
      <selection activeCell="K70" sqref="K70"/>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13" t="s">
        <v>165</v>
      </c>
      <c r="C4" s="213"/>
      <c r="D4" s="213"/>
      <c r="E4" s="213"/>
      <c r="F4" s="213"/>
      <c r="G4" s="213"/>
      <c r="H4" s="213"/>
      <c r="I4" s="213"/>
      <c r="J4" s="213"/>
    </row>
    <row r="5" spans="2:10" ht="12.75" customHeight="1" thickBot="1">
      <c r="B5" s="204"/>
      <c r="C5" s="204"/>
      <c r="D5" s="204"/>
      <c r="E5" s="204"/>
      <c r="F5" s="204"/>
      <c r="G5" s="204"/>
      <c r="H5" s="204"/>
      <c r="I5" s="204"/>
      <c r="J5" s="204"/>
    </row>
    <row r="6" spans="2:10" ht="13.5" hidden="1" thickBot="1">
      <c r="B6" s="1"/>
      <c r="C6" s="1"/>
      <c r="D6" s="1"/>
      <c r="E6" s="1"/>
      <c r="F6" s="1"/>
      <c r="G6" s="1"/>
      <c r="H6" s="1"/>
      <c r="I6" s="1"/>
      <c r="J6" s="1"/>
    </row>
    <row r="7" spans="2:10" ht="13.5" customHeight="1" thickBot="1">
      <c r="B7" s="214" t="s">
        <v>0</v>
      </c>
      <c r="C7" s="214" t="s">
        <v>1</v>
      </c>
      <c r="D7" s="214" t="s">
        <v>2</v>
      </c>
      <c r="E7" s="216" t="s">
        <v>3</v>
      </c>
      <c r="F7" s="218" t="s">
        <v>4</v>
      </c>
      <c r="G7" s="219"/>
      <c r="H7" s="219"/>
      <c r="I7" s="219"/>
      <c r="J7" s="220"/>
    </row>
    <row r="8" spans="2:10" ht="13.5" thickBot="1">
      <c r="B8" s="215"/>
      <c r="C8" s="215"/>
      <c r="D8" s="215"/>
      <c r="E8" s="217"/>
      <c r="F8" s="221" t="s">
        <v>5</v>
      </c>
      <c r="G8" s="222"/>
      <c r="H8" s="25" t="s">
        <v>6</v>
      </c>
      <c r="I8" s="26" t="s">
        <v>7</v>
      </c>
      <c r="J8" s="27" t="s">
        <v>8</v>
      </c>
    </row>
    <row r="9" spans="2:10" ht="13.5" thickBot="1">
      <c r="B9" s="215"/>
      <c r="C9" s="215"/>
      <c r="D9" s="215"/>
      <c r="E9" s="217"/>
      <c r="F9" s="67" t="s">
        <v>9</v>
      </c>
      <c r="G9" s="70">
        <v>110</v>
      </c>
      <c r="H9" s="68">
        <v>35</v>
      </c>
      <c r="I9" s="72">
        <v>10</v>
      </c>
      <c r="J9" s="69">
        <v>0.4</v>
      </c>
    </row>
    <row r="10" spans="2:10" ht="13.5" thickBot="1">
      <c r="B10" s="95" t="s">
        <v>10</v>
      </c>
      <c r="C10" s="88" t="s">
        <v>127</v>
      </c>
      <c r="D10" s="88" t="s">
        <v>11</v>
      </c>
      <c r="E10" s="85">
        <v>20767386.974</v>
      </c>
      <c r="F10" s="84">
        <v>471254.73899999994</v>
      </c>
      <c r="G10" s="85">
        <v>18212456.808400005</v>
      </c>
      <c r="H10" s="86">
        <v>1184436.2309999997</v>
      </c>
      <c r="I10" s="87">
        <v>872998.9659999998</v>
      </c>
      <c r="J10" s="89">
        <v>26240.230000000003</v>
      </c>
    </row>
    <row r="11" spans="2:10" ht="22.5" thickBot="1">
      <c r="B11" s="91" t="s">
        <v>16</v>
      </c>
      <c r="C11" s="3" t="s">
        <v>129</v>
      </c>
      <c r="D11" s="3" t="s">
        <v>11</v>
      </c>
      <c r="E11" s="85">
        <v>18092609.761662986</v>
      </c>
      <c r="F11" s="80">
        <v>0</v>
      </c>
      <c r="G11" s="81">
        <v>9148024.48971</v>
      </c>
      <c r="H11" s="82">
        <v>2283833.245</v>
      </c>
      <c r="I11" s="83">
        <v>2770029.503573093</v>
      </c>
      <c r="J11" s="90">
        <v>3890722.523379893</v>
      </c>
    </row>
    <row r="12" spans="2:10" ht="22.5" thickBot="1">
      <c r="B12" s="113" t="s">
        <v>20</v>
      </c>
      <c r="C12" s="114" t="s">
        <v>128</v>
      </c>
      <c r="D12" s="114" t="s">
        <v>11</v>
      </c>
      <c r="E12" s="115">
        <v>16525726.50500488</v>
      </c>
      <c r="F12" s="116">
        <v>0</v>
      </c>
      <c r="G12" s="117">
        <v>4186889.8880048785</v>
      </c>
      <c r="H12" s="118">
        <v>892966.551</v>
      </c>
      <c r="I12" s="119">
        <v>4921272.495999999</v>
      </c>
      <c r="J12" s="120">
        <v>6524597.57</v>
      </c>
    </row>
    <row r="13" spans="2:10" ht="22.5" thickBot="1">
      <c r="B13" s="91" t="s">
        <v>120</v>
      </c>
      <c r="C13" s="3" t="s">
        <v>70</v>
      </c>
      <c r="D13" s="3" t="s">
        <v>11</v>
      </c>
      <c r="E13" s="5">
        <v>2674777.213</v>
      </c>
      <c r="F13" s="6">
        <v>44515.584</v>
      </c>
      <c r="G13" s="5">
        <v>472325.2261234366</v>
      </c>
      <c r="H13" s="6">
        <v>257240.9055647491</v>
      </c>
      <c r="I13" s="6">
        <v>532664.2891375613</v>
      </c>
      <c r="J13" s="6">
        <v>1368031.2079112683</v>
      </c>
    </row>
    <row r="14" spans="2:10" ht="23.25" thickBot="1">
      <c r="B14" s="92" t="s">
        <v>121</v>
      </c>
      <c r="C14" s="7" t="s">
        <v>13</v>
      </c>
      <c r="D14" s="15" t="s">
        <v>14</v>
      </c>
      <c r="E14" s="8">
        <v>0.1288</v>
      </c>
      <c r="F14" s="9">
        <v>0.06985894061871785</v>
      </c>
      <c r="G14" s="9">
        <v>0.025340429225106927</v>
      </c>
      <c r="H14" s="10">
        <v>0.0331914648209396</v>
      </c>
      <c r="I14" s="10">
        <v>0.06240789131294977</v>
      </c>
      <c r="J14" s="10">
        <v>0.2601436153534007</v>
      </c>
    </row>
    <row r="15" spans="2:10" ht="23.25" thickBot="1">
      <c r="B15" s="92" t="s">
        <v>122</v>
      </c>
      <c r="C15" s="7" t="s">
        <v>77</v>
      </c>
      <c r="D15" s="3" t="s">
        <v>11</v>
      </c>
      <c r="E15" s="11">
        <v>2674777.213</v>
      </c>
      <c r="F15" s="74">
        <v>44515.584</v>
      </c>
      <c r="G15" s="12">
        <v>472325.2261234366</v>
      </c>
      <c r="H15" s="13">
        <v>257240.9055647491</v>
      </c>
      <c r="I15" s="13">
        <v>532664.2891375613</v>
      </c>
      <c r="J15" s="13">
        <v>1368031.2079112683</v>
      </c>
    </row>
    <row r="16" spans="2:10" ht="22.5" thickBot="1">
      <c r="B16" s="91" t="s">
        <v>123</v>
      </c>
      <c r="C16" s="3" t="s">
        <v>69</v>
      </c>
      <c r="D16" s="3" t="s">
        <v>11</v>
      </c>
      <c r="E16" s="35">
        <v>2649918.578</v>
      </c>
      <c r="F16" s="4">
        <v>66338.71957284366</v>
      </c>
      <c r="G16" s="5">
        <v>645813.8054789571</v>
      </c>
      <c r="H16" s="6">
        <v>313387.69392269745</v>
      </c>
      <c r="I16" s="6">
        <v>593500.2689720179</v>
      </c>
      <c r="J16" s="6">
        <v>1030878.089598604</v>
      </c>
    </row>
    <row r="17" spans="2:10" ht="23.25" thickBot="1">
      <c r="B17" s="92" t="s">
        <v>124</v>
      </c>
      <c r="C17" s="7" t="s">
        <v>19</v>
      </c>
      <c r="D17" s="7" t="s">
        <v>14</v>
      </c>
      <c r="E17" s="36">
        <v>0.1276</v>
      </c>
      <c r="F17" s="36">
        <v>0.10410629840015263</v>
      </c>
      <c r="G17" s="36">
        <v>0.0346481579327284</v>
      </c>
      <c r="H17" s="36">
        <v>0.040436013064541185</v>
      </c>
      <c r="I17" s="36">
        <v>0.06953554243364482</v>
      </c>
      <c r="J17" s="36">
        <v>0.19603087390545984</v>
      </c>
    </row>
    <row r="18" spans="2:10" ht="22.5" thickBot="1">
      <c r="B18" s="93" t="s">
        <v>125</v>
      </c>
      <c r="C18" s="14" t="s">
        <v>21</v>
      </c>
      <c r="D18" s="14" t="s">
        <v>11</v>
      </c>
      <c r="E18" s="35">
        <f aca="true" t="shared" si="0" ref="E18:J19">E13-E16</f>
        <v>24858.634999999776</v>
      </c>
      <c r="F18" s="4">
        <f t="shared" si="0"/>
        <v>-21823.13557284366</v>
      </c>
      <c r="G18" s="35">
        <f t="shared" si="0"/>
        <v>-173488.57935552055</v>
      </c>
      <c r="H18" s="4">
        <f t="shared" si="0"/>
        <v>-56146.78835794836</v>
      </c>
      <c r="I18" s="35">
        <f t="shared" si="0"/>
        <v>-60835.97983445658</v>
      </c>
      <c r="J18" s="6">
        <f t="shared" si="0"/>
        <v>337153.11831266433</v>
      </c>
    </row>
    <row r="19" spans="2:10" ht="13.5" thickBot="1">
      <c r="B19" s="94" t="s">
        <v>126</v>
      </c>
      <c r="C19" s="15" t="s">
        <v>23</v>
      </c>
      <c r="D19" s="15" t="s">
        <v>14</v>
      </c>
      <c r="E19" s="36">
        <f t="shared" si="0"/>
        <v>0.0012000000000000066</v>
      </c>
      <c r="F19" s="36">
        <f t="shared" si="0"/>
        <v>-0.034247357781434784</v>
      </c>
      <c r="G19" s="36">
        <f t="shared" si="0"/>
        <v>-0.009307728707621473</v>
      </c>
      <c r="H19" s="36">
        <f t="shared" si="0"/>
        <v>-0.007244548243601587</v>
      </c>
      <c r="I19" s="36">
        <f t="shared" si="0"/>
        <v>-0.00712765112069505</v>
      </c>
      <c r="J19" s="36">
        <f t="shared" si="0"/>
        <v>0.06411274144794085</v>
      </c>
    </row>
    <row r="20" spans="2:10" ht="12.75">
      <c r="B20" s="43"/>
      <c r="C20" s="22"/>
      <c r="D20" s="22"/>
      <c r="E20" s="23"/>
      <c r="F20" s="23"/>
      <c r="G20" s="23"/>
      <c r="H20" s="23"/>
      <c r="I20" s="23"/>
      <c r="J20" s="23"/>
    </row>
    <row r="21" spans="2:10" ht="12.75">
      <c r="B21" s="201" t="s">
        <v>76</v>
      </c>
      <c r="C21" s="201"/>
      <c r="D21" s="201"/>
      <c r="E21" s="201"/>
      <c r="F21" s="201"/>
      <c r="G21" s="201"/>
      <c r="H21" s="201"/>
      <c r="I21" s="201"/>
      <c r="J21" s="201"/>
    </row>
    <row r="22" spans="2:10" ht="12.75" customHeight="1">
      <c r="B22" s="201" t="s">
        <v>78</v>
      </c>
      <c r="C22" s="201"/>
      <c r="D22" s="201"/>
      <c r="E22" s="201"/>
      <c r="F22" s="201"/>
      <c r="G22" s="201"/>
      <c r="H22" s="201"/>
      <c r="I22" s="201"/>
      <c r="J22" s="201"/>
    </row>
    <row r="23" spans="2:10" ht="12.75">
      <c r="B23" s="201"/>
      <c r="C23" s="201"/>
      <c r="D23" s="201"/>
      <c r="E23" s="201"/>
      <c r="F23" s="201"/>
      <c r="G23" s="201"/>
      <c r="H23" s="201"/>
      <c r="I23" s="201"/>
      <c r="J23" s="201"/>
    </row>
    <row r="24" spans="2:10" ht="12.75">
      <c r="B24" s="43"/>
      <c r="C24" s="22"/>
      <c r="D24" s="22"/>
      <c r="E24" s="23"/>
      <c r="F24" s="23"/>
      <c r="G24" s="23"/>
      <c r="H24" s="23"/>
      <c r="I24" s="23"/>
      <c r="J24" s="23"/>
    </row>
    <row r="25" spans="2:10" ht="12.75">
      <c r="B25" s="204" t="s">
        <v>137</v>
      </c>
      <c r="C25" s="204"/>
      <c r="D25" s="204"/>
      <c r="E25" s="204"/>
      <c r="F25" s="204"/>
      <c r="G25" s="204"/>
      <c r="H25" s="204"/>
      <c r="I25" s="204"/>
      <c r="J25" s="204"/>
    </row>
    <row r="26" spans="2:10" ht="13.5" thickBot="1">
      <c r="B26" s="43"/>
      <c r="C26" s="22"/>
      <c r="D26" s="22"/>
      <c r="E26" s="23"/>
      <c r="F26" s="23"/>
      <c r="G26" s="23"/>
      <c r="H26" s="23"/>
      <c r="I26" s="23"/>
      <c r="J26" s="23"/>
    </row>
    <row r="27" spans="2:10" ht="25.5" customHeight="1">
      <c r="B27" s="205" t="s">
        <v>67</v>
      </c>
      <c r="C27" s="206"/>
      <c r="D27" s="209" t="s">
        <v>66</v>
      </c>
      <c r="E27" s="210"/>
      <c r="F27" s="211" t="s">
        <v>17</v>
      </c>
      <c r="G27" s="211"/>
      <c r="H27" s="211" t="s">
        <v>21</v>
      </c>
      <c r="I27" s="212"/>
      <c r="J27" s="23"/>
    </row>
    <row r="28" spans="2:15" ht="13.5" thickBot="1">
      <c r="B28" s="207"/>
      <c r="C28" s="208"/>
      <c r="D28" s="56" t="s">
        <v>14</v>
      </c>
      <c r="E28" s="54" t="s">
        <v>11</v>
      </c>
      <c r="F28" s="53" t="s">
        <v>14</v>
      </c>
      <c r="G28" s="54" t="s">
        <v>11</v>
      </c>
      <c r="H28" s="53" t="s">
        <v>14</v>
      </c>
      <c r="I28" s="55" t="s">
        <v>11</v>
      </c>
      <c r="J28" s="23"/>
      <c r="M28" s="64"/>
      <c r="O28" s="64"/>
    </row>
    <row r="29" spans="2:15" ht="12.75">
      <c r="B29" s="202" t="s">
        <v>55</v>
      </c>
      <c r="C29" s="203"/>
      <c r="D29" s="97">
        <v>0.14375</v>
      </c>
      <c r="E29" s="51">
        <v>195777.794</v>
      </c>
      <c r="F29" s="100">
        <v>0.16247</v>
      </c>
      <c r="G29" s="51">
        <v>221278.787</v>
      </c>
      <c r="H29" s="46">
        <f>D29-F29</f>
        <v>-0.018720000000000014</v>
      </c>
      <c r="I29" s="52">
        <f aca="true" t="shared" si="1" ref="I29:I39">E29-G29</f>
        <v>-25500.993000000017</v>
      </c>
      <c r="J29" s="61"/>
      <c r="M29" s="64"/>
      <c r="O29" s="64"/>
    </row>
    <row r="30" spans="2:15" ht="12.75">
      <c r="B30" s="197" t="s">
        <v>56</v>
      </c>
      <c r="C30" s="198"/>
      <c r="D30" s="98">
        <v>0.08722</v>
      </c>
      <c r="E30" s="45">
        <v>142082.818</v>
      </c>
      <c r="F30" s="101">
        <v>0.09491</v>
      </c>
      <c r="G30" s="45">
        <v>154598.609</v>
      </c>
      <c r="H30" s="44">
        <f aca="true" t="shared" si="2" ref="H30:H39">D30-F30</f>
        <v>-0.0076899999999999885</v>
      </c>
      <c r="I30" s="47">
        <f t="shared" si="1"/>
        <v>-12515.790999999997</v>
      </c>
      <c r="J30" s="61"/>
      <c r="M30" s="64"/>
      <c r="O30" s="64"/>
    </row>
    <row r="31" spans="2:15" ht="12.75">
      <c r="B31" s="197" t="s">
        <v>57</v>
      </c>
      <c r="C31" s="198"/>
      <c r="D31" s="98">
        <v>0.08481</v>
      </c>
      <c r="E31" s="45">
        <v>446708.047</v>
      </c>
      <c r="F31" s="101">
        <v>0.08539</v>
      </c>
      <c r="G31" s="45">
        <v>449731.414</v>
      </c>
      <c r="H31" s="44">
        <f t="shared" si="2"/>
        <v>-0.0005799999999999972</v>
      </c>
      <c r="I31" s="47">
        <f t="shared" si="1"/>
        <v>-3023.3669999999693</v>
      </c>
      <c r="J31" s="61"/>
      <c r="M31" s="64"/>
      <c r="O31" s="64"/>
    </row>
    <row r="32" spans="2:15" ht="12.75">
      <c r="B32" s="197" t="s">
        <v>58</v>
      </c>
      <c r="C32" s="198"/>
      <c r="D32" s="98">
        <v>0.18579</v>
      </c>
      <c r="E32" s="45">
        <v>127061.741</v>
      </c>
      <c r="F32" s="101">
        <v>0.18977</v>
      </c>
      <c r="G32" s="45">
        <v>129779.63</v>
      </c>
      <c r="H32" s="44">
        <f t="shared" si="2"/>
        <v>-0.0039799999999999836</v>
      </c>
      <c r="I32" s="47">
        <f t="shared" si="1"/>
        <v>-2717.88900000001</v>
      </c>
      <c r="J32" s="61"/>
      <c r="M32" s="64"/>
      <c r="O32" s="64"/>
    </row>
    <row r="33" spans="2:15" ht="12.75">
      <c r="B33" s="197" t="s">
        <v>59</v>
      </c>
      <c r="C33" s="198"/>
      <c r="D33" s="98">
        <v>0.16838</v>
      </c>
      <c r="E33" s="45">
        <v>176689.016</v>
      </c>
      <c r="F33" s="101">
        <v>0.16856</v>
      </c>
      <c r="G33" s="45">
        <v>176883.892</v>
      </c>
      <c r="H33" s="44">
        <f t="shared" si="2"/>
        <v>-0.00017999999999998573</v>
      </c>
      <c r="I33" s="47">
        <f t="shared" si="1"/>
        <v>-194.8759999999893</v>
      </c>
      <c r="J33" s="61"/>
      <c r="M33" s="64"/>
      <c r="O33" s="64"/>
    </row>
    <row r="34" spans="2:15" ht="12.75">
      <c r="B34" s="197" t="s">
        <v>62</v>
      </c>
      <c r="C34" s="198"/>
      <c r="D34" s="98">
        <v>0.16448</v>
      </c>
      <c r="E34" s="45">
        <v>165759.351</v>
      </c>
      <c r="F34" s="101">
        <v>0.16605</v>
      </c>
      <c r="G34" s="45">
        <v>167347.991</v>
      </c>
      <c r="H34" s="44">
        <f t="shared" si="2"/>
        <v>-0.0015700000000000158</v>
      </c>
      <c r="I34" s="47">
        <f t="shared" si="1"/>
        <v>-1588.640000000014</v>
      </c>
      <c r="J34" s="61"/>
      <c r="M34" s="64"/>
      <c r="O34" s="64"/>
    </row>
    <row r="35" spans="2:15" ht="12.75">
      <c r="B35" s="197" t="s">
        <v>63</v>
      </c>
      <c r="C35" s="198"/>
      <c r="D35" s="98">
        <v>0.22484</v>
      </c>
      <c r="E35" s="45">
        <v>644258.444</v>
      </c>
      <c r="F35" s="101">
        <v>0.19234</v>
      </c>
      <c r="G35" s="45">
        <v>551154.537</v>
      </c>
      <c r="H35" s="44">
        <f t="shared" si="2"/>
        <v>0.0325</v>
      </c>
      <c r="I35" s="47">
        <f t="shared" si="1"/>
        <v>93103.907</v>
      </c>
      <c r="J35" s="61"/>
      <c r="M35" s="64"/>
      <c r="O35" s="64"/>
    </row>
    <row r="36" spans="2:15" ht="12.75">
      <c r="B36" s="197" t="s">
        <v>65</v>
      </c>
      <c r="C36" s="198"/>
      <c r="D36" s="98">
        <v>0.13124</v>
      </c>
      <c r="E36" s="45">
        <v>150206.532</v>
      </c>
      <c r="F36" s="101">
        <v>0.1282</v>
      </c>
      <c r="G36" s="45">
        <v>146725.838</v>
      </c>
      <c r="H36" s="44">
        <f t="shared" si="2"/>
        <v>0.003039999999999987</v>
      </c>
      <c r="I36" s="47">
        <f t="shared" si="1"/>
        <v>3480.6940000000177</v>
      </c>
      <c r="J36" s="61"/>
      <c r="M36" s="64"/>
      <c r="O36" s="64"/>
    </row>
    <row r="37" spans="2:15" ht="12.75">
      <c r="B37" s="197" t="s">
        <v>64</v>
      </c>
      <c r="C37" s="198"/>
      <c r="D37" s="98">
        <v>0.13184</v>
      </c>
      <c r="E37" s="45">
        <v>122544.265</v>
      </c>
      <c r="F37" s="101">
        <v>0.1295</v>
      </c>
      <c r="G37" s="45">
        <v>120370.976</v>
      </c>
      <c r="H37" s="44">
        <f t="shared" si="2"/>
        <v>0.0023400000000000087</v>
      </c>
      <c r="I37" s="47">
        <f t="shared" si="1"/>
        <v>2173.2890000000043</v>
      </c>
      <c r="J37" s="61"/>
      <c r="M37" s="64"/>
      <c r="O37" s="64"/>
    </row>
    <row r="38" spans="2:15" ht="12.75">
      <c r="B38" s="197" t="s">
        <v>61</v>
      </c>
      <c r="C38" s="198"/>
      <c r="D38" s="98">
        <v>0.1935</v>
      </c>
      <c r="E38" s="45">
        <v>181785.021</v>
      </c>
      <c r="F38" s="101">
        <v>0.14914</v>
      </c>
      <c r="G38" s="45">
        <v>140114.784</v>
      </c>
      <c r="H38" s="44">
        <f t="shared" si="2"/>
        <v>0.04436000000000001</v>
      </c>
      <c r="I38" s="47">
        <f t="shared" si="1"/>
        <v>41670.236999999994</v>
      </c>
      <c r="J38" s="61"/>
      <c r="M38" s="64"/>
      <c r="O38" s="64"/>
    </row>
    <row r="39" spans="2:10" ht="13.5" thickBot="1">
      <c r="B39" s="199" t="s">
        <v>60</v>
      </c>
      <c r="C39" s="200"/>
      <c r="D39" s="99">
        <v>0.0718</v>
      </c>
      <c r="E39" s="49">
        <v>275981.99</v>
      </c>
      <c r="F39" s="102">
        <v>0.07272</v>
      </c>
      <c r="G39" s="49">
        <v>279505.393</v>
      </c>
      <c r="H39" s="48">
        <f t="shared" si="2"/>
        <v>-0.0009200000000000041</v>
      </c>
      <c r="I39" s="50">
        <f t="shared" si="1"/>
        <v>-3523.402999999991</v>
      </c>
      <c r="J39" s="61"/>
    </row>
    <row r="40" spans="2:15" ht="12.75">
      <c r="B40" s="201"/>
      <c r="C40" s="201"/>
      <c r="D40" s="23"/>
      <c r="E40" s="60"/>
      <c r="F40" s="23"/>
      <c r="G40" s="60"/>
      <c r="H40" s="23"/>
      <c r="I40" s="60"/>
      <c r="J40" s="61"/>
      <c r="M40" s="64"/>
      <c r="O40" s="64"/>
    </row>
    <row r="41" spans="2:15" ht="12.75">
      <c r="B41" s="133" t="s">
        <v>71</v>
      </c>
      <c r="C41" s="133"/>
      <c r="D41" s="133"/>
      <c r="E41" s="133"/>
      <c r="F41" s="133"/>
      <c r="G41" s="133"/>
      <c r="H41" s="133"/>
      <c r="I41" s="133"/>
      <c r="J41" s="133"/>
      <c r="M41" s="64"/>
      <c r="O41" s="64"/>
    </row>
    <row r="42" spans="2:10" ht="12.75">
      <c r="B42" s="191"/>
      <c r="C42" s="191"/>
      <c r="D42" s="191"/>
      <c r="E42" s="191"/>
      <c r="F42" s="191"/>
      <c r="G42" s="191"/>
      <c r="H42" s="191"/>
      <c r="I42" s="191"/>
      <c r="J42" s="191"/>
    </row>
    <row r="43" spans="2:10" s="103" customFormat="1" ht="24.75" customHeight="1">
      <c r="B43" s="224" t="s">
        <v>138</v>
      </c>
      <c r="C43" s="224"/>
      <c r="D43" s="224"/>
      <c r="E43" s="224"/>
      <c r="F43" s="224"/>
      <c r="G43" s="224"/>
      <c r="H43" s="224"/>
      <c r="I43" s="224"/>
      <c r="J43" s="224"/>
    </row>
    <row r="44" s="103" customFormat="1" ht="12.75" customHeight="1">
      <c r="B44" s="103" t="s">
        <v>139</v>
      </c>
    </row>
    <row r="45" spans="2:10" ht="12.75">
      <c r="B45" s="34"/>
      <c r="C45" s="33"/>
      <c r="D45" s="33"/>
      <c r="E45" s="33"/>
      <c r="F45" s="33"/>
      <c r="G45" s="33"/>
      <c r="H45" s="33"/>
      <c r="I45" s="33"/>
      <c r="J45" s="33"/>
    </row>
    <row r="46" spans="2:20" ht="25.5" customHeight="1">
      <c r="B46" s="133" t="s">
        <v>73</v>
      </c>
      <c r="C46" s="133"/>
      <c r="D46" s="133"/>
      <c r="E46" s="133"/>
      <c r="F46" s="133"/>
      <c r="G46" s="133"/>
      <c r="H46" s="133"/>
      <c r="I46" s="133"/>
      <c r="J46" s="133"/>
      <c r="K46" s="32"/>
      <c r="L46" s="32"/>
      <c r="M46" s="32"/>
      <c r="N46" s="32"/>
      <c r="O46" s="32"/>
      <c r="P46" s="32"/>
      <c r="Q46" s="32"/>
      <c r="R46" s="32"/>
      <c r="S46" s="32"/>
      <c r="T46" s="32"/>
    </row>
    <row r="47" spans="2:10" ht="25.5" customHeight="1">
      <c r="B47" s="223" t="s">
        <v>140</v>
      </c>
      <c r="C47" s="223"/>
      <c r="D47" s="223"/>
      <c r="E47" s="223"/>
      <c r="F47" s="223"/>
      <c r="G47" s="223"/>
      <c r="H47" s="223"/>
      <c r="I47" s="223"/>
      <c r="J47" s="223"/>
    </row>
    <row r="48" spans="2:10" ht="12.75">
      <c r="B48" s="62"/>
      <c r="C48" s="62"/>
      <c r="D48" s="62"/>
      <c r="E48" s="62"/>
      <c r="F48" s="62"/>
      <c r="G48" s="62"/>
      <c r="H48" s="62"/>
      <c r="I48" s="62"/>
      <c r="J48" s="62"/>
    </row>
    <row r="49" spans="2:10" ht="12.75">
      <c r="B49" s="133" t="s">
        <v>72</v>
      </c>
      <c r="C49" s="133"/>
      <c r="D49" s="133"/>
      <c r="E49" s="133"/>
      <c r="F49" s="133"/>
      <c r="G49" s="133"/>
      <c r="H49" s="133"/>
      <c r="I49" s="133"/>
      <c r="J49" s="133"/>
    </row>
    <row r="50" spans="2:10" ht="12.75">
      <c r="B50" s="62"/>
      <c r="C50" s="62"/>
      <c r="D50" s="62"/>
      <c r="E50" s="62"/>
      <c r="F50" s="62"/>
      <c r="G50" s="62"/>
      <c r="H50" s="62"/>
      <c r="I50" s="62"/>
      <c r="J50" s="62"/>
    </row>
    <row r="51" spans="2:10" ht="37.5" customHeight="1">
      <c r="B51" s="224" t="s">
        <v>24</v>
      </c>
      <c r="C51" s="224"/>
      <c r="D51" s="224"/>
      <c r="E51" s="224"/>
      <c r="F51" s="224"/>
      <c r="G51" s="224"/>
      <c r="H51" s="224"/>
      <c r="I51" s="224"/>
      <c r="J51" s="224"/>
    </row>
    <row r="52" spans="2:10" ht="12.75">
      <c r="B52" s="191" t="s">
        <v>75</v>
      </c>
      <c r="C52" s="191"/>
      <c r="D52" s="191"/>
      <c r="E52" s="191"/>
      <c r="F52" s="191"/>
      <c r="G52" s="191"/>
      <c r="H52" s="191"/>
      <c r="I52" s="191"/>
      <c r="J52" s="191"/>
    </row>
    <row r="53" spans="2:10" ht="12.75">
      <c r="B53" s="192" t="s">
        <v>74</v>
      </c>
      <c r="C53" s="192"/>
      <c r="D53" s="192"/>
      <c r="E53" s="192"/>
      <c r="F53" s="192"/>
      <c r="G53" s="192"/>
      <c r="H53" s="192"/>
      <c r="I53" s="192"/>
      <c r="J53" s="192"/>
    </row>
    <row r="54" spans="2:10" ht="12.75">
      <c r="B54" s="62"/>
      <c r="C54" s="62"/>
      <c r="D54" s="62"/>
      <c r="E54" s="62"/>
      <c r="F54" s="62"/>
      <c r="G54" s="62"/>
      <c r="H54" s="62"/>
      <c r="I54" s="62"/>
      <c r="J54" s="62"/>
    </row>
    <row r="55" ht="12.75" hidden="1"/>
    <row r="56" ht="12.75" hidden="1"/>
    <row r="57" spans="2:4" ht="15" customHeight="1">
      <c r="B57" s="37" t="s">
        <v>158</v>
      </c>
      <c r="C57" s="37"/>
      <c r="D57" s="37"/>
    </row>
    <row r="58" ht="15" customHeight="1" thickBot="1"/>
    <row r="59" spans="2:10" ht="30" customHeight="1" thickBot="1">
      <c r="B59" s="189" t="s">
        <v>25</v>
      </c>
      <c r="C59" s="182"/>
      <c r="D59" s="182"/>
      <c r="E59" s="182"/>
      <c r="F59" s="182"/>
      <c r="G59" s="182"/>
      <c r="H59" s="182"/>
      <c r="I59" s="182"/>
      <c r="J59" s="183"/>
    </row>
    <row r="60" spans="2:10" ht="46.5" customHeight="1" thickBot="1">
      <c r="B60" s="189" t="s">
        <v>26</v>
      </c>
      <c r="C60" s="183"/>
      <c r="D60" s="189" t="s">
        <v>27</v>
      </c>
      <c r="E60" s="183"/>
      <c r="F60" s="189" t="s">
        <v>28</v>
      </c>
      <c r="G60" s="183"/>
      <c r="H60" s="193" t="s">
        <v>29</v>
      </c>
      <c r="I60" s="194"/>
      <c r="J60" s="195"/>
    </row>
    <row r="61" spans="2:13" ht="18" customHeight="1" thickBot="1">
      <c r="B61" s="184">
        <f>D61+F61+H61</f>
        <v>136185.25170550635</v>
      </c>
      <c r="C61" s="185"/>
      <c r="D61" s="186">
        <f>K67</f>
        <v>66106.3567929375</v>
      </c>
      <c r="E61" s="187"/>
      <c r="F61" s="186">
        <f>K74</f>
        <v>47386.50682683225</v>
      </c>
      <c r="G61" s="187"/>
      <c r="H61" s="186">
        <f>K83</f>
        <v>22692.388085736613</v>
      </c>
      <c r="I61" s="188"/>
      <c r="J61" s="187"/>
      <c r="K61" s="65"/>
      <c r="L61" s="65"/>
      <c r="M61" s="65"/>
    </row>
    <row r="63" ht="12.75" hidden="1"/>
    <row r="64" ht="12.75">
      <c r="B64" s="37" t="s">
        <v>146</v>
      </c>
    </row>
    <row r="65" ht="13.5" thickBot="1"/>
    <row r="66" spans="2:10" ht="24.75" customHeight="1" thickBot="1">
      <c r="B66" s="189" t="s">
        <v>39</v>
      </c>
      <c r="C66" s="182"/>
      <c r="D66" s="182"/>
      <c r="E66" s="182"/>
      <c r="F66" s="182" t="s">
        <v>68</v>
      </c>
      <c r="G66" s="182"/>
      <c r="H66" s="182"/>
      <c r="I66" s="182" t="s">
        <v>51</v>
      </c>
      <c r="J66" s="183"/>
    </row>
    <row r="67" spans="2:11" ht="24.75" customHeight="1" thickBot="1">
      <c r="B67" s="141" t="s">
        <v>27</v>
      </c>
      <c r="C67" s="142"/>
      <c r="D67" s="142"/>
      <c r="E67" s="142"/>
      <c r="F67" s="143"/>
      <c r="G67" s="143"/>
      <c r="H67" s="143"/>
      <c r="I67" s="182"/>
      <c r="J67" s="183"/>
      <c r="K67" s="106">
        <f>SUM(K68:K73)</f>
        <v>66106.3567929375</v>
      </c>
    </row>
    <row r="68" spans="2:11" ht="24.75" customHeight="1">
      <c r="B68" s="178" t="s">
        <v>142</v>
      </c>
      <c r="C68" s="179"/>
      <c r="D68" s="179"/>
      <c r="E68" s="179"/>
      <c r="F68" s="177" t="s">
        <v>141</v>
      </c>
      <c r="G68" s="177"/>
      <c r="H68" s="177"/>
      <c r="I68" s="180" t="s">
        <v>149</v>
      </c>
      <c r="J68" s="181"/>
      <c r="K68" s="106">
        <v>1532.9934583333334</v>
      </c>
    </row>
    <row r="69" spans="1:11" s="96" customFormat="1" ht="24.75" customHeight="1">
      <c r="A69" s="103"/>
      <c r="B69" s="178" t="s">
        <v>45</v>
      </c>
      <c r="C69" s="179"/>
      <c r="D69" s="179"/>
      <c r="E69" s="179"/>
      <c r="F69" s="177" t="s">
        <v>141</v>
      </c>
      <c r="G69" s="177"/>
      <c r="H69" s="177"/>
      <c r="I69" s="180" t="s">
        <v>149</v>
      </c>
      <c r="J69" s="181"/>
      <c r="K69" s="107">
        <v>1780.2389999999998</v>
      </c>
    </row>
    <row r="70" spans="1:11" s="96" customFormat="1" ht="24.75" customHeight="1">
      <c r="A70" s="103"/>
      <c r="B70" s="172" t="s">
        <v>44</v>
      </c>
      <c r="C70" s="173"/>
      <c r="D70" s="173"/>
      <c r="E70" s="173"/>
      <c r="F70" s="177" t="s">
        <v>141</v>
      </c>
      <c r="G70" s="177"/>
      <c r="H70" s="177"/>
      <c r="I70" s="167" t="s">
        <v>149</v>
      </c>
      <c r="J70" s="168"/>
      <c r="K70" s="107">
        <v>106.81</v>
      </c>
    </row>
    <row r="71" spans="1:11" s="96" customFormat="1" ht="24.75" customHeight="1">
      <c r="A71" s="103"/>
      <c r="B71" s="165" t="s">
        <v>40</v>
      </c>
      <c r="C71" s="166"/>
      <c r="D71" s="166"/>
      <c r="E71" s="166"/>
      <c r="F71" s="177" t="s">
        <v>141</v>
      </c>
      <c r="G71" s="177"/>
      <c r="H71" s="177"/>
      <c r="I71" s="167" t="s">
        <v>149</v>
      </c>
      <c r="J71" s="168"/>
      <c r="K71" s="107">
        <v>2261.1631486041665</v>
      </c>
    </row>
    <row r="72" spans="1:11" s="96" customFormat="1" ht="24.75" customHeight="1">
      <c r="A72" s="103"/>
      <c r="B72" s="178" t="s">
        <v>143</v>
      </c>
      <c r="C72" s="179"/>
      <c r="D72" s="179"/>
      <c r="E72" s="179"/>
      <c r="F72" s="177" t="s">
        <v>141</v>
      </c>
      <c r="G72" s="177"/>
      <c r="H72" s="177"/>
      <c r="I72" s="167" t="s">
        <v>149</v>
      </c>
      <c r="J72" s="168"/>
      <c r="K72" s="107">
        <v>27437.802186</v>
      </c>
    </row>
    <row r="73" spans="1:11" s="96" customFormat="1" ht="24.75" customHeight="1" thickBot="1">
      <c r="A73" s="103"/>
      <c r="B73" s="174" t="s">
        <v>147</v>
      </c>
      <c r="C73" s="175"/>
      <c r="D73" s="175"/>
      <c r="E73" s="176"/>
      <c r="F73" s="177" t="s">
        <v>141</v>
      </c>
      <c r="G73" s="177"/>
      <c r="H73" s="177"/>
      <c r="I73" s="167" t="s">
        <v>149</v>
      </c>
      <c r="J73" s="168"/>
      <c r="K73" s="107">
        <v>32987.348999999995</v>
      </c>
    </row>
    <row r="74" spans="2:11" ht="24.75" customHeight="1" thickBot="1">
      <c r="B74" s="141" t="s">
        <v>28</v>
      </c>
      <c r="C74" s="142"/>
      <c r="D74" s="142"/>
      <c r="E74" s="142"/>
      <c r="F74" s="143"/>
      <c r="G74" s="143"/>
      <c r="H74" s="143"/>
      <c r="I74" s="144"/>
      <c r="J74" s="145"/>
      <c r="K74" s="106">
        <f>SUM(K75:K82)</f>
        <v>47386.50682683225</v>
      </c>
    </row>
    <row r="75" spans="2:11" ht="24.75" customHeight="1">
      <c r="B75" s="165" t="s">
        <v>47</v>
      </c>
      <c r="C75" s="166"/>
      <c r="D75" s="166"/>
      <c r="E75" s="166"/>
      <c r="F75" s="154" t="s">
        <v>141</v>
      </c>
      <c r="G75" s="154"/>
      <c r="H75" s="154"/>
      <c r="I75" s="167" t="s">
        <v>148</v>
      </c>
      <c r="J75" s="168"/>
      <c r="K75" s="107">
        <v>17042.73744590218</v>
      </c>
    </row>
    <row r="76" spans="2:11" ht="24.75" customHeight="1">
      <c r="B76" s="172" t="s">
        <v>48</v>
      </c>
      <c r="C76" s="173"/>
      <c r="D76" s="173"/>
      <c r="E76" s="173"/>
      <c r="F76" s="154" t="s">
        <v>141</v>
      </c>
      <c r="G76" s="154"/>
      <c r="H76" s="154"/>
      <c r="I76" s="167" t="s">
        <v>149</v>
      </c>
      <c r="J76" s="168"/>
      <c r="K76" s="107">
        <v>2615.265596666666</v>
      </c>
    </row>
    <row r="77" spans="2:12" ht="24.75" customHeight="1">
      <c r="B77" s="165" t="s">
        <v>49</v>
      </c>
      <c r="C77" s="166"/>
      <c r="D77" s="166"/>
      <c r="E77" s="166"/>
      <c r="F77" s="154" t="s">
        <v>141</v>
      </c>
      <c r="G77" s="154"/>
      <c r="H77" s="154"/>
      <c r="I77" s="167" t="s">
        <v>149</v>
      </c>
      <c r="J77" s="168"/>
      <c r="K77" s="107">
        <v>2183.6890399999997</v>
      </c>
      <c r="L77" s="65"/>
    </row>
    <row r="78" spans="2:12" ht="24.75" customHeight="1">
      <c r="B78" s="169" t="s">
        <v>151</v>
      </c>
      <c r="C78" s="170"/>
      <c r="D78" s="170"/>
      <c r="E78" s="171"/>
      <c r="F78" s="154" t="s">
        <v>141</v>
      </c>
      <c r="G78" s="154"/>
      <c r="H78" s="154"/>
      <c r="I78" s="155" t="s">
        <v>148</v>
      </c>
      <c r="J78" s="156"/>
      <c r="K78" s="107">
        <v>14662.7504942634</v>
      </c>
      <c r="L78" s="65"/>
    </row>
    <row r="79" spans="2:12" ht="67.5" customHeight="1">
      <c r="B79" s="151" t="s">
        <v>153</v>
      </c>
      <c r="C79" s="152"/>
      <c r="D79" s="152"/>
      <c r="E79" s="153"/>
      <c r="F79" s="154" t="s">
        <v>141</v>
      </c>
      <c r="G79" s="154"/>
      <c r="H79" s="154"/>
      <c r="I79" s="155" t="s">
        <v>156</v>
      </c>
      <c r="J79" s="156"/>
      <c r="K79" s="107">
        <v>1564.1655</v>
      </c>
      <c r="L79" s="65"/>
    </row>
    <row r="80" spans="2:12" ht="70.5" customHeight="1">
      <c r="B80" s="151" t="s">
        <v>152</v>
      </c>
      <c r="C80" s="152"/>
      <c r="D80" s="152"/>
      <c r="E80" s="153"/>
      <c r="F80" s="154" t="s">
        <v>141</v>
      </c>
      <c r="G80" s="154"/>
      <c r="H80" s="154"/>
      <c r="I80" s="155" t="s">
        <v>157</v>
      </c>
      <c r="J80" s="156"/>
      <c r="K80" s="107">
        <v>9114.39405</v>
      </c>
      <c r="L80" s="65"/>
    </row>
    <row r="81" spans="2:12" ht="60.75" customHeight="1">
      <c r="B81" s="151" t="s">
        <v>154</v>
      </c>
      <c r="C81" s="152"/>
      <c r="D81" s="152"/>
      <c r="E81" s="153"/>
      <c r="F81" s="154" t="s">
        <v>141</v>
      </c>
      <c r="G81" s="154"/>
      <c r="H81" s="154"/>
      <c r="I81" s="155" t="s">
        <v>156</v>
      </c>
      <c r="J81" s="156"/>
      <c r="K81" s="108">
        <v>145</v>
      </c>
      <c r="L81" s="65"/>
    </row>
    <row r="82" spans="2:67" ht="63.75" customHeight="1" thickBot="1">
      <c r="B82" s="157" t="s">
        <v>155</v>
      </c>
      <c r="C82" s="158"/>
      <c r="D82" s="158"/>
      <c r="E82" s="159"/>
      <c r="F82" s="160" t="s">
        <v>141</v>
      </c>
      <c r="G82" s="161"/>
      <c r="H82" s="162"/>
      <c r="I82" s="163" t="s">
        <v>156</v>
      </c>
      <c r="J82" s="164"/>
      <c r="K82" s="109">
        <v>58.5047</v>
      </c>
      <c r="L82" s="66"/>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40"/>
    </row>
    <row r="83" spans="2:11" ht="24.75" customHeight="1" thickBot="1">
      <c r="B83" s="141" t="s">
        <v>29</v>
      </c>
      <c r="C83" s="142"/>
      <c r="D83" s="142"/>
      <c r="E83" s="142"/>
      <c r="F83" s="143"/>
      <c r="G83" s="143"/>
      <c r="H83" s="143"/>
      <c r="I83" s="144"/>
      <c r="J83" s="145"/>
      <c r="K83" s="106">
        <f>SUM(K84:K85)</f>
        <v>22692.388085736613</v>
      </c>
    </row>
    <row r="84" spans="2:11" ht="24.75" customHeight="1">
      <c r="B84" s="146" t="s">
        <v>144</v>
      </c>
      <c r="C84" s="147"/>
      <c r="D84" s="147"/>
      <c r="E84" s="147"/>
      <c r="F84" s="148" t="s">
        <v>141</v>
      </c>
      <c r="G84" s="148"/>
      <c r="H84" s="148"/>
      <c r="I84" s="149" t="s">
        <v>150</v>
      </c>
      <c r="J84" s="150"/>
      <c r="K84" s="106">
        <v>12634.774335736613</v>
      </c>
    </row>
    <row r="85" spans="2:11" ht="24.75" customHeight="1" thickBot="1">
      <c r="B85" s="134" t="s">
        <v>145</v>
      </c>
      <c r="C85" s="135"/>
      <c r="D85" s="135"/>
      <c r="E85" s="135"/>
      <c r="F85" s="136" t="s">
        <v>141</v>
      </c>
      <c r="G85" s="136"/>
      <c r="H85" s="136"/>
      <c r="I85" s="137" t="s">
        <v>148</v>
      </c>
      <c r="J85" s="138"/>
      <c r="K85" s="107">
        <v>10057.61375</v>
      </c>
    </row>
    <row r="86" spans="2:11" ht="12.75">
      <c r="B86" s="39"/>
      <c r="C86" s="39"/>
      <c r="D86" s="39"/>
      <c r="E86" s="39"/>
      <c r="F86" s="39"/>
      <c r="G86" s="39"/>
      <c r="H86" s="40"/>
      <c r="I86" s="40"/>
      <c r="J86" s="40"/>
      <c r="K86" s="105"/>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33" t="s">
        <v>30</v>
      </c>
      <c r="C91" s="133"/>
      <c r="D91" s="133"/>
      <c r="E91" s="133"/>
      <c r="F91" s="133"/>
      <c r="G91" s="133"/>
      <c r="H91" s="133"/>
      <c r="I91" s="133"/>
      <c r="J91" s="133"/>
    </row>
    <row r="92" spans="2:10" ht="96.75" customHeight="1">
      <c r="B92" s="133" t="s">
        <v>35</v>
      </c>
      <c r="C92" s="133"/>
      <c r="D92" s="133"/>
      <c r="E92" s="133"/>
      <c r="F92" s="133"/>
      <c r="G92" s="133"/>
      <c r="H92" s="133"/>
      <c r="I92" s="133"/>
      <c r="J92" s="133"/>
    </row>
    <row r="93" spans="2:10" ht="38.25" customHeight="1">
      <c r="B93" s="133" t="s">
        <v>31</v>
      </c>
      <c r="C93" s="133"/>
      <c r="D93" s="133"/>
      <c r="E93" s="133"/>
      <c r="F93" s="133"/>
      <c r="G93" s="133"/>
      <c r="H93" s="133"/>
      <c r="I93" s="133"/>
      <c r="J93" s="133"/>
    </row>
    <row r="94" spans="2:10" ht="69.75" customHeight="1">
      <c r="B94" s="133" t="s">
        <v>32</v>
      </c>
      <c r="C94" s="133"/>
      <c r="D94" s="133"/>
      <c r="E94" s="133"/>
      <c r="F94" s="133"/>
      <c r="G94" s="133"/>
      <c r="H94" s="133"/>
      <c r="I94" s="133"/>
      <c r="J94" s="133"/>
    </row>
    <row r="95" spans="2:10" ht="171" customHeight="1">
      <c r="B95" s="133" t="s">
        <v>33</v>
      </c>
      <c r="C95" s="133"/>
      <c r="D95" s="133"/>
      <c r="E95" s="133"/>
      <c r="F95" s="133"/>
      <c r="G95" s="133"/>
      <c r="H95" s="133"/>
      <c r="I95" s="133"/>
      <c r="J95" s="133"/>
    </row>
    <row r="96" spans="2:10" ht="62.25" customHeight="1">
      <c r="B96" s="133" t="s">
        <v>34</v>
      </c>
      <c r="C96" s="133"/>
      <c r="D96" s="133"/>
      <c r="E96" s="133"/>
      <c r="F96" s="133"/>
      <c r="G96" s="133"/>
      <c r="H96" s="133"/>
      <c r="I96" s="133"/>
      <c r="J96" s="133"/>
    </row>
    <row r="97" spans="2:10" ht="51.75" customHeight="1">
      <c r="B97" s="133" t="s">
        <v>36</v>
      </c>
      <c r="C97" s="133"/>
      <c r="D97" s="133"/>
      <c r="E97" s="133"/>
      <c r="F97" s="133"/>
      <c r="G97" s="133"/>
      <c r="H97" s="133"/>
      <c r="I97" s="133"/>
      <c r="J97" s="133"/>
    </row>
  </sheetData>
  <sheetProtection/>
  <mergeCells count="114">
    <mergeCell ref="I80:J80"/>
    <mergeCell ref="I79:J79"/>
    <mergeCell ref="B72:E72"/>
    <mergeCell ref="F72:H72"/>
    <mergeCell ref="I72:J72"/>
    <mergeCell ref="B73:E73"/>
    <mergeCell ref="F73:H73"/>
    <mergeCell ref="I73:J73"/>
    <mergeCell ref="B74:E74"/>
    <mergeCell ref="F74:H74"/>
    <mergeCell ref="B94:J94"/>
    <mergeCell ref="B95:J95"/>
    <mergeCell ref="B96:J96"/>
    <mergeCell ref="B97:J97"/>
    <mergeCell ref="B43:J43"/>
    <mergeCell ref="B85:E85"/>
    <mergeCell ref="F85:H85"/>
    <mergeCell ref="I85:J85"/>
    <mergeCell ref="B91:J91"/>
    <mergeCell ref="B92:J92"/>
    <mergeCell ref="B93:J93"/>
    <mergeCell ref="B82:E82"/>
    <mergeCell ref="F82:H82"/>
    <mergeCell ref="I82:J82"/>
    <mergeCell ref="B83:E83"/>
    <mergeCell ref="F83:H83"/>
    <mergeCell ref="I83:J83"/>
    <mergeCell ref="M82:BO82"/>
    <mergeCell ref="B84:E84"/>
    <mergeCell ref="B77:E77"/>
    <mergeCell ref="F77:H77"/>
    <mergeCell ref="I77:J77"/>
    <mergeCell ref="F84:H84"/>
    <mergeCell ref="I84:J84"/>
    <mergeCell ref="F78:H78"/>
    <mergeCell ref="F79:H79"/>
    <mergeCell ref="F80:H80"/>
    <mergeCell ref="F81:H81"/>
    <mergeCell ref="B78:E78"/>
    <mergeCell ref="I76:J76"/>
    <mergeCell ref="B76:E76"/>
    <mergeCell ref="F76:H76"/>
    <mergeCell ref="I78:J78"/>
    <mergeCell ref="B79:E79"/>
    <mergeCell ref="B80:E80"/>
    <mergeCell ref="B81:E81"/>
    <mergeCell ref="I81:J81"/>
    <mergeCell ref="I74:J74"/>
    <mergeCell ref="I75:J75"/>
    <mergeCell ref="B75:E75"/>
    <mergeCell ref="F75:H75"/>
    <mergeCell ref="B70:E70"/>
    <mergeCell ref="F70:H70"/>
    <mergeCell ref="I70:J70"/>
    <mergeCell ref="B71:E71"/>
    <mergeCell ref="F71:H71"/>
    <mergeCell ref="I71:J71"/>
    <mergeCell ref="B67:E67"/>
    <mergeCell ref="F67:H67"/>
    <mergeCell ref="I67:J67"/>
    <mergeCell ref="B69:E69"/>
    <mergeCell ref="F69:H69"/>
    <mergeCell ref="I69:J69"/>
    <mergeCell ref="B68:E68"/>
    <mergeCell ref="I68:J68"/>
    <mergeCell ref="F68:H68"/>
    <mergeCell ref="B61:C61"/>
    <mergeCell ref="D61:E61"/>
    <mergeCell ref="F61:G61"/>
    <mergeCell ref="H61:J61"/>
    <mergeCell ref="B66:E66"/>
    <mergeCell ref="F66:H66"/>
    <mergeCell ref="I66:J66"/>
    <mergeCell ref="B52:J52"/>
    <mergeCell ref="B53:J53"/>
    <mergeCell ref="B59:J59"/>
    <mergeCell ref="B60:C60"/>
    <mergeCell ref="D60:E60"/>
    <mergeCell ref="F60:G60"/>
    <mergeCell ref="H60:J60"/>
    <mergeCell ref="B41:J41"/>
    <mergeCell ref="B42:J42"/>
    <mergeCell ref="B46:J46"/>
    <mergeCell ref="B47:J47"/>
    <mergeCell ref="B49:J49"/>
    <mergeCell ref="B51:J51"/>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3.xml><?xml version="1.0" encoding="utf-8"?>
<worksheet xmlns="http://schemas.openxmlformats.org/spreadsheetml/2006/main" xmlns:r="http://schemas.openxmlformats.org/officeDocument/2006/relationships">
  <dimension ref="A2:T92"/>
  <sheetViews>
    <sheetView view="pageBreakPreview" zoomScaleSheetLayoutView="100" zoomScalePageLayoutView="0" workbookViewId="0" topLeftCell="A1">
      <selection activeCell="K90" sqref="K90"/>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customWidth="1"/>
    <col min="12" max="12" width="9.00390625" style="0" customWidth="1"/>
    <col min="13" max="13" width="13.125" style="0" customWidth="1"/>
    <col min="14" max="14" width="8.125" style="0" customWidth="1"/>
    <col min="15" max="15" width="12.75390625" style="0" bestFit="1" customWidth="1"/>
  </cols>
  <sheetData>
    <row r="2" ht="12.75">
      <c r="I2" t="s">
        <v>38</v>
      </c>
    </row>
    <row r="4" spans="2:10" ht="40.5" customHeight="1">
      <c r="B4" s="213" t="s">
        <v>133</v>
      </c>
      <c r="C4" s="213"/>
      <c r="D4" s="213"/>
      <c r="E4" s="213"/>
      <c r="F4" s="213"/>
      <c r="G4" s="213"/>
      <c r="H4" s="213"/>
      <c r="I4" s="213"/>
      <c r="J4" s="213"/>
    </row>
    <row r="5" spans="2:10" ht="12.75" customHeight="1">
      <c r="B5" s="204"/>
      <c r="C5" s="204"/>
      <c r="D5" s="204"/>
      <c r="E5" s="204"/>
      <c r="F5" s="204"/>
      <c r="G5" s="204"/>
      <c r="H5" s="204"/>
      <c r="I5" s="204"/>
      <c r="J5" s="204"/>
    </row>
    <row r="6" spans="2:10" ht="13.5" thickBot="1">
      <c r="B6" s="1"/>
      <c r="C6" s="1"/>
      <c r="D6" s="1"/>
      <c r="E6" s="1"/>
      <c r="F6" s="1"/>
      <c r="G6" s="1"/>
      <c r="H6" s="1"/>
      <c r="I6" s="1"/>
      <c r="J6" s="1"/>
    </row>
    <row r="7" spans="2:10" ht="13.5" customHeight="1" thickBot="1">
      <c r="B7" s="214" t="s">
        <v>0</v>
      </c>
      <c r="C7" s="214" t="s">
        <v>1</v>
      </c>
      <c r="D7" s="214" t="s">
        <v>2</v>
      </c>
      <c r="E7" s="216" t="s">
        <v>3</v>
      </c>
      <c r="F7" s="218" t="s">
        <v>4</v>
      </c>
      <c r="G7" s="219"/>
      <c r="H7" s="219"/>
      <c r="I7" s="219"/>
      <c r="J7" s="220"/>
    </row>
    <row r="8" spans="2:10" ht="13.5" thickBot="1">
      <c r="B8" s="215"/>
      <c r="C8" s="215"/>
      <c r="D8" s="215"/>
      <c r="E8" s="217"/>
      <c r="F8" s="221" t="s">
        <v>5</v>
      </c>
      <c r="G8" s="222"/>
      <c r="H8" s="25" t="s">
        <v>6</v>
      </c>
      <c r="I8" s="26" t="s">
        <v>7</v>
      </c>
      <c r="J8" s="27" t="s">
        <v>8</v>
      </c>
    </row>
    <row r="9" spans="2:10" ht="13.5" thickBot="1">
      <c r="B9" s="215"/>
      <c r="C9" s="215"/>
      <c r="D9" s="215"/>
      <c r="E9" s="217"/>
      <c r="F9" s="67" t="s">
        <v>9</v>
      </c>
      <c r="G9" s="70">
        <v>110</v>
      </c>
      <c r="H9" s="68">
        <v>35</v>
      </c>
      <c r="I9" s="72">
        <v>10</v>
      </c>
      <c r="J9" s="69">
        <v>0.4</v>
      </c>
    </row>
    <row r="10" spans="2:10" ht="13.5" thickBot="1">
      <c r="B10" s="95" t="s">
        <v>10</v>
      </c>
      <c r="C10" s="88" t="s">
        <v>127</v>
      </c>
      <c r="D10" s="88" t="s">
        <v>11</v>
      </c>
      <c r="E10" s="85">
        <v>19981692.86464</v>
      </c>
      <c r="F10" s="84">
        <v>577067.9790000002</v>
      </c>
      <c r="G10" s="85">
        <v>17870657.093999997</v>
      </c>
      <c r="H10" s="86">
        <v>7335441.01695</v>
      </c>
      <c r="I10" s="87">
        <v>7759011.472639998</v>
      </c>
      <c r="J10" s="89">
        <v>4610229.777</v>
      </c>
    </row>
    <row r="11" spans="2:10" ht="22.5" thickBot="1">
      <c r="B11" s="91" t="s">
        <v>16</v>
      </c>
      <c r="C11" s="3" t="s">
        <v>129</v>
      </c>
      <c r="D11" s="3" t="s">
        <v>11</v>
      </c>
      <c r="E11" s="85">
        <v>17197978.199</v>
      </c>
      <c r="F11" s="80">
        <v>0</v>
      </c>
      <c r="G11" s="81">
        <v>8839656.1666</v>
      </c>
      <c r="H11" s="82">
        <v>2228933.349</v>
      </c>
      <c r="I11" s="83">
        <v>2587971.8614000003</v>
      </c>
      <c r="J11" s="90">
        <v>3541416.8219999997</v>
      </c>
    </row>
    <row r="12" spans="2:10" ht="22.5" thickBot="1">
      <c r="B12" s="91" t="s">
        <v>20</v>
      </c>
      <c r="C12" s="3" t="s">
        <v>128</v>
      </c>
      <c r="D12" s="3" t="s">
        <v>11</v>
      </c>
      <c r="E12" s="85">
        <v>15659271.360500341</v>
      </c>
      <c r="F12" s="80">
        <v>0</v>
      </c>
      <c r="G12" s="81">
        <v>3940686.506</v>
      </c>
      <c r="H12" s="82">
        <v>785121.218</v>
      </c>
      <c r="I12" s="83">
        <v>4752776.817</v>
      </c>
      <c r="J12" s="90">
        <v>6180686.81950034</v>
      </c>
    </row>
    <row r="13" spans="2:10" ht="22.5" thickBot="1">
      <c r="B13" s="91" t="s">
        <v>120</v>
      </c>
      <c r="C13" s="3" t="s">
        <v>70</v>
      </c>
      <c r="D13" s="3" t="s">
        <v>11</v>
      </c>
      <c r="E13" s="5">
        <v>2783714.6656400003</v>
      </c>
      <c r="F13" s="6">
        <v>32905.704</v>
      </c>
      <c r="G13" s="5">
        <v>829068.4803824014</v>
      </c>
      <c r="H13" s="6">
        <v>261712.8310176</v>
      </c>
      <c r="I13" s="6">
        <v>591214.6952399986</v>
      </c>
      <c r="J13" s="6">
        <v>1068812.955</v>
      </c>
    </row>
    <row r="14" spans="2:10" ht="23.25" thickBot="1">
      <c r="B14" s="92" t="s">
        <v>121</v>
      </c>
      <c r="C14" s="7" t="s">
        <v>13</v>
      </c>
      <c r="D14" s="15" t="s">
        <v>14</v>
      </c>
      <c r="E14" s="8">
        <v>0.13931325461248165</v>
      </c>
      <c r="F14" s="9">
        <v>0.02717961205144894</v>
      </c>
      <c r="G14" s="9">
        <v>0.046392725014054344</v>
      </c>
      <c r="H14" s="10">
        <v>0.03567785909706864</v>
      </c>
      <c r="I14" s="10">
        <v>0.07619716729698793</v>
      </c>
      <c r="J14" s="10">
        <v>0.23183507258840044</v>
      </c>
    </row>
    <row r="15" spans="2:10" ht="23.25" thickBot="1">
      <c r="B15" s="92" t="s">
        <v>122</v>
      </c>
      <c r="C15" s="7" t="s">
        <v>77</v>
      </c>
      <c r="D15" s="3" t="s">
        <v>11</v>
      </c>
      <c r="E15" s="11">
        <v>2783714.6656400003</v>
      </c>
      <c r="F15" s="74">
        <v>32905.704</v>
      </c>
      <c r="G15" s="12">
        <v>829068.4803824014</v>
      </c>
      <c r="H15" s="13">
        <v>261712.8310176</v>
      </c>
      <c r="I15" s="13">
        <v>591214.6952399986</v>
      </c>
      <c r="J15" s="13">
        <v>1068812.955</v>
      </c>
    </row>
    <row r="16" spans="2:10" ht="22.5" thickBot="1">
      <c r="B16" s="91" t="s">
        <v>123</v>
      </c>
      <c r="C16" s="3" t="s">
        <v>69</v>
      </c>
      <c r="D16" s="3" t="s">
        <v>11</v>
      </c>
      <c r="E16" s="35">
        <v>2549664.00995</v>
      </c>
      <c r="F16" s="4">
        <v>39747.575450000004</v>
      </c>
      <c r="G16" s="5">
        <v>784306.4154999999</v>
      </c>
      <c r="H16" s="6">
        <v>302079.34</v>
      </c>
      <c r="I16" s="6">
        <v>523556.815</v>
      </c>
      <c r="J16" s="6">
        <v>899973.864</v>
      </c>
    </row>
    <row r="17" spans="2:10" ht="23.25" thickBot="1">
      <c r="B17" s="92" t="s">
        <v>124</v>
      </c>
      <c r="C17" s="7" t="s">
        <v>19</v>
      </c>
      <c r="D17" s="7" t="s">
        <v>14</v>
      </c>
      <c r="E17" s="36">
        <v>0.12760000002111613</v>
      </c>
      <c r="F17" s="36">
        <v>0.03283089402119147</v>
      </c>
      <c r="G17" s="36">
        <v>0.043887944991308</v>
      </c>
      <c r="H17" s="36">
        <v>0.04118080144083845</v>
      </c>
      <c r="I17" s="36">
        <v>0.06747725748907292</v>
      </c>
      <c r="J17" s="36">
        <v>0.19521236630978447</v>
      </c>
    </row>
    <row r="18" spans="2:10" ht="22.5" thickBot="1">
      <c r="B18" s="93" t="s">
        <v>125</v>
      </c>
      <c r="C18" s="14" t="s">
        <v>21</v>
      </c>
      <c r="D18" s="14" t="s">
        <v>11</v>
      </c>
      <c r="E18" s="35">
        <v>234050.65569000022</v>
      </c>
      <c r="F18" s="4">
        <v>-6841.871450000006</v>
      </c>
      <c r="G18" s="35">
        <v>44762.06488240149</v>
      </c>
      <c r="H18" s="4">
        <v>-40366.50898240003</v>
      </c>
      <c r="I18" s="35">
        <v>67657.88023999863</v>
      </c>
      <c r="J18" s="6">
        <v>168839.09100000013</v>
      </c>
    </row>
    <row r="19" spans="2:10" ht="13.5" thickBot="1">
      <c r="B19" s="94" t="s">
        <v>126</v>
      </c>
      <c r="C19" s="15" t="s">
        <v>23</v>
      </c>
      <c r="D19" s="15" t="s">
        <v>14</v>
      </c>
      <c r="E19" s="36">
        <v>0.011713254591365524</v>
      </c>
      <c r="F19" s="36">
        <v>-0.005651281969742529</v>
      </c>
      <c r="G19" s="36">
        <v>0.0025047800227463476</v>
      </c>
      <c r="H19" s="36">
        <v>-0.00550294234376981</v>
      </c>
      <c r="I19" s="36">
        <v>0.008719909807915012</v>
      </c>
      <c r="J19" s="36">
        <v>0.036622706278615955</v>
      </c>
    </row>
    <row r="20" spans="2:10" ht="12.75">
      <c r="B20" s="43"/>
      <c r="C20" s="22"/>
      <c r="D20" s="22"/>
      <c r="E20" s="23"/>
      <c r="F20" s="23"/>
      <c r="G20" s="23"/>
      <c r="H20" s="23"/>
      <c r="I20" s="23"/>
      <c r="J20" s="23"/>
    </row>
    <row r="21" spans="2:10" ht="12.75">
      <c r="B21" s="201" t="s">
        <v>76</v>
      </c>
      <c r="C21" s="201"/>
      <c r="D21" s="201"/>
      <c r="E21" s="201"/>
      <c r="F21" s="201"/>
      <c r="G21" s="201"/>
      <c r="H21" s="201"/>
      <c r="I21" s="201"/>
      <c r="J21" s="201"/>
    </row>
    <row r="22" spans="2:10" ht="12.75" customHeight="1">
      <c r="B22" s="201" t="s">
        <v>78</v>
      </c>
      <c r="C22" s="201"/>
      <c r="D22" s="201"/>
      <c r="E22" s="201"/>
      <c r="F22" s="201"/>
      <c r="G22" s="201"/>
      <c r="H22" s="201"/>
      <c r="I22" s="201"/>
      <c r="J22" s="201"/>
    </row>
    <row r="23" spans="2:10" ht="12.75">
      <c r="B23" s="201"/>
      <c r="C23" s="201"/>
      <c r="D23" s="201"/>
      <c r="E23" s="201"/>
      <c r="F23" s="201"/>
      <c r="G23" s="201"/>
      <c r="H23" s="201"/>
      <c r="I23" s="201"/>
      <c r="J23" s="201"/>
    </row>
    <row r="24" spans="2:10" ht="12.75">
      <c r="B24" s="43"/>
      <c r="C24" s="22"/>
      <c r="D24" s="22"/>
      <c r="E24" s="23"/>
      <c r="F24" s="23"/>
      <c r="G24" s="23"/>
      <c r="H24" s="23"/>
      <c r="I24" s="23"/>
      <c r="J24" s="23"/>
    </row>
    <row r="25" spans="2:10" ht="12.75">
      <c r="B25" s="204" t="s">
        <v>134</v>
      </c>
      <c r="C25" s="204"/>
      <c r="D25" s="204"/>
      <c r="E25" s="204"/>
      <c r="F25" s="204"/>
      <c r="G25" s="204"/>
      <c r="H25" s="204"/>
      <c r="I25" s="204"/>
      <c r="J25" s="204"/>
    </row>
    <row r="26" spans="2:10" ht="13.5" thickBot="1">
      <c r="B26" s="43"/>
      <c r="C26" s="22"/>
      <c r="D26" s="22"/>
      <c r="E26" s="23"/>
      <c r="F26" s="23"/>
      <c r="G26" s="23"/>
      <c r="H26" s="23"/>
      <c r="I26" s="23"/>
      <c r="J26" s="23"/>
    </row>
    <row r="27" spans="2:10" ht="25.5" customHeight="1">
      <c r="B27" s="205" t="s">
        <v>67</v>
      </c>
      <c r="C27" s="206"/>
      <c r="D27" s="209" t="s">
        <v>66</v>
      </c>
      <c r="E27" s="210"/>
      <c r="F27" s="211" t="s">
        <v>17</v>
      </c>
      <c r="G27" s="211"/>
      <c r="H27" s="211" t="s">
        <v>21</v>
      </c>
      <c r="I27" s="212"/>
      <c r="J27" s="23"/>
    </row>
    <row r="28" spans="2:15" ht="13.5" thickBot="1">
      <c r="B28" s="207"/>
      <c r="C28" s="208"/>
      <c r="D28" s="56" t="s">
        <v>14</v>
      </c>
      <c r="E28" s="54" t="s">
        <v>11</v>
      </c>
      <c r="F28" s="53" t="s">
        <v>14</v>
      </c>
      <c r="G28" s="54" t="s">
        <v>11</v>
      </c>
      <c r="H28" s="53" t="s">
        <v>14</v>
      </c>
      <c r="I28" s="55" t="s">
        <v>11</v>
      </c>
      <c r="J28" s="23"/>
      <c r="M28" s="64"/>
      <c r="O28" s="64"/>
    </row>
    <row r="29" spans="2:15" ht="12.75">
      <c r="B29" s="202" t="s">
        <v>55</v>
      </c>
      <c r="C29" s="203"/>
      <c r="D29" s="97">
        <v>0.16766999999999999</v>
      </c>
      <c r="E29" s="51">
        <v>223819.951</v>
      </c>
      <c r="F29" s="100">
        <f>'[1]12 мес'!$R$12/100</f>
        <v>0.16802</v>
      </c>
      <c r="G29" s="51">
        <v>224283.437</v>
      </c>
      <c r="H29" s="46">
        <f>D29-F29</f>
        <v>-0.00035000000000001696</v>
      </c>
      <c r="I29" s="52">
        <f aca="true" t="shared" si="0" ref="I29:I39">E29-G29</f>
        <v>-463.4860000000044</v>
      </c>
      <c r="J29" s="61"/>
      <c r="M29" s="64"/>
      <c r="O29" s="64"/>
    </row>
    <row r="30" spans="2:15" ht="12.75">
      <c r="B30" s="197" t="s">
        <v>56</v>
      </c>
      <c r="C30" s="198"/>
      <c r="D30" s="98">
        <v>0.09920999999999999</v>
      </c>
      <c r="E30" s="45">
        <v>156396.78</v>
      </c>
      <c r="F30" s="101">
        <f>'[1]12 мес'!$R$13/100</f>
        <v>0.09964</v>
      </c>
      <c r="G30" s="45">
        <v>157071.876</v>
      </c>
      <c r="H30" s="44">
        <f aca="true" t="shared" si="1" ref="H30:H39">D30-F30</f>
        <v>-0.0004300000000000137</v>
      </c>
      <c r="I30" s="47">
        <f t="shared" si="0"/>
        <v>-675.0959999999905</v>
      </c>
      <c r="J30" s="61"/>
      <c r="M30" s="64"/>
      <c r="O30" s="64"/>
    </row>
    <row r="31" spans="2:15" ht="12.75">
      <c r="B31" s="197" t="s">
        <v>57</v>
      </c>
      <c r="C31" s="198"/>
      <c r="D31" s="98">
        <v>0.08989000000000001</v>
      </c>
      <c r="E31" s="45">
        <v>443225.517</v>
      </c>
      <c r="F31" s="101">
        <f>'[1]12 мес'!$R$9/100</f>
        <v>0.0901</v>
      </c>
      <c r="G31" s="45">
        <v>444252.469</v>
      </c>
      <c r="H31" s="44">
        <f t="shared" si="1"/>
        <v>-0.00020999999999998797</v>
      </c>
      <c r="I31" s="47">
        <f t="shared" si="0"/>
        <v>-1026.9519999999902</v>
      </c>
      <c r="J31" s="61"/>
      <c r="M31" s="64"/>
      <c r="O31" s="64"/>
    </row>
    <row r="32" spans="2:15" ht="12.75">
      <c r="B32" s="197" t="s">
        <v>58</v>
      </c>
      <c r="C32" s="198"/>
      <c r="D32" s="98">
        <v>0.18572</v>
      </c>
      <c r="E32" s="45">
        <v>121412.75</v>
      </c>
      <c r="F32" s="101">
        <f>'[1]12 мес'!$R$15/100</f>
        <v>0.18672</v>
      </c>
      <c r="G32" s="45">
        <v>122068.431</v>
      </c>
      <c r="H32" s="44">
        <f t="shared" si="1"/>
        <v>-0.0010000000000000009</v>
      </c>
      <c r="I32" s="47">
        <f t="shared" si="0"/>
        <v>-655.6809999999969</v>
      </c>
      <c r="J32" s="61"/>
      <c r="M32" s="64"/>
      <c r="O32" s="64"/>
    </row>
    <row r="33" spans="2:15" ht="12.75">
      <c r="B33" s="197" t="s">
        <v>59</v>
      </c>
      <c r="C33" s="198"/>
      <c r="D33" s="98">
        <v>0.18825</v>
      </c>
      <c r="E33" s="45">
        <v>192891.918</v>
      </c>
      <c r="F33" s="101">
        <f>'[1]12 мес'!$R$14/100</f>
        <v>0.17404</v>
      </c>
      <c r="G33" s="45">
        <v>178330.481</v>
      </c>
      <c r="H33" s="44">
        <f t="shared" si="1"/>
        <v>0.01421</v>
      </c>
      <c r="I33" s="47">
        <f t="shared" si="0"/>
        <v>14561.437000000005</v>
      </c>
      <c r="J33" s="61"/>
      <c r="M33" s="64"/>
      <c r="O33" s="64"/>
    </row>
    <row r="34" spans="2:15" ht="12.75">
      <c r="B34" s="197" t="s">
        <v>62</v>
      </c>
      <c r="C34" s="198"/>
      <c r="D34" s="98">
        <v>0.17947</v>
      </c>
      <c r="E34" s="45">
        <v>169311.025</v>
      </c>
      <c r="F34" s="101">
        <f>'[1]12 мес'!$R$16/100</f>
        <v>0.17142</v>
      </c>
      <c r="G34" s="45">
        <v>161722.509</v>
      </c>
      <c r="H34" s="44">
        <f t="shared" si="1"/>
        <v>0.008050000000000002</v>
      </c>
      <c r="I34" s="47">
        <f t="shared" si="0"/>
        <v>7588.516000000003</v>
      </c>
      <c r="J34" s="61"/>
      <c r="M34" s="64"/>
      <c r="O34" s="64"/>
    </row>
    <row r="35" spans="2:15" ht="12.75">
      <c r="B35" s="197" t="s">
        <v>63</v>
      </c>
      <c r="C35" s="198"/>
      <c r="D35" s="98">
        <v>0.25684999999999997</v>
      </c>
      <c r="E35" s="45">
        <v>717005.786</v>
      </c>
      <c r="F35" s="101">
        <f>'[1]12 мес'!$R$11/100</f>
        <v>0.19728</v>
      </c>
      <c r="G35" s="45">
        <v>550701.243</v>
      </c>
      <c r="H35" s="44">
        <f t="shared" si="1"/>
        <v>0.059569999999999956</v>
      </c>
      <c r="I35" s="47">
        <f t="shared" si="0"/>
        <v>166304.54299999995</v>
      </c>
      <c r="J35" s="61"/>
      <c r="M35" s="64"/>
      <c r="O35" s="64"/>
    </row>
    <row r="36" spans="2:15" ht="12.75">
      <c r="B36" s="197" t="s">
        <v>65</v>
      </c>
      <c r="C36" s="198"/>
      <c r="D36" s="98">
        <v>0.14837999999999998</v>
      </c>
      <c r="E36" s="45">
        <v>165211.863</v>
      </c>
      <c r="F36" s="101">
        <f>'[1]12 мес'!$R$17/100</f>
        <v>0.13385999999999998</v>
      </c>
      <c r="G36" s="45">
        <v>149042.793</v>
      </c>
      <c r="H36" s="44">
        <f t="shared" si="1"/>
        <v>0.014520000000000005</v>
      </c>
      <c r="I36" s="47">
        <f t="shared" si="0"/>
        <v>16169.070000000007</v>
      </c>
      <c r="J36" s="61"/>
      <c r="M36" s="64"/>
      <c r="O36" s="64"/>
    </row>
    <row r="37" spans="2:15" ht="12.75">
      <c r="B37" s="197" t="s">
        <v>64</v>
      </c>
      <c r="C37" s="198"/>
      <c r="D37" s="98">
        <v>0.12993</v>
      </c>
      <c r="E37" s="45">
        <v>119234.385</v>
      </c>
      <c r="F37" s="101">
        <f>'[1]12 мес'!$R$18/100</f>
        <v>0.13066</v>
      </c>
      <c r="G37" s="45">
        <v>119909.503</v>
      </c>
      <c r="H37" s="44">
        <f t="shared" si="1"/>
        <v>-0.0007300000000000084</v>
      </c>
      <c r="I37" s="47">
        <f t="shared" si="0"/>
        <v>-675.1180000000022</v>
      </c>
      <c r="J37" s="61"/>
      <c r="M37" s="64"/>
      <c r="O37" s="64"/>
    </row>
    <row r="38" spans="2:15" ht="12.75">
      <c r="B38" s="197" t="s">
        <v>61</v>
      </c>
      <c r="C38" s="198"/>
      <c r="D38" s="98">
        <v>0.17354</v>
      </c>
      <c r="E38" s="45">
        <v>149975.337</v>
      </c>
      <c r="F38" s="101">
        <f>'[1]12 мес'!$R$19/100</f>
        <v>0.15337</v>
      </c>
      <c r="G38" s="45">
        <v>132546.598</v>
      </c>
      <c r="H38" s="44">
        <f t="shared" si="1"/>
        <v>0.020169999999999993</v>
      </c>
      <c r="I38" s="47">
        <f t="shared" si="0"/>
        <v>17428.739</v>
      </c>
      <c r="J38" s="61"/>
      <c r="M38" s="64"/>
      <c r="O38" s="64"/>
    </row>
    <row r="39" spans="2:10" ht="13.5" thickBot="1">
      <c r="B39" s="199" t="s">
        <v>60</v>
      </c>
      <c r="C39" s="200"/>
      <c r="D39" s="99">
        <v>0.07715</v>
      </c>
      <c r="E39" s="49">
        <v>293096.163</v>
      </c>
      <c r="F39" s="102">
        <f>'[1]12 мес'!$R$10/100</f>
        <v>0.07776</v>
      </c>
      <c r="G39" s="49">
        <v>295394.622</v>
      </c>
      <c r="H39" s="48">
        <f t="shared" si="1"/>
        <v>-0.0006099999999999994</v>
      </c>
      <c r="I39" s="50">
        <f t="shared" si="0"/>
        <v>-2298.4589999999735</v>
      </c>
      <c r="J39" s="61"/>
    </row>
    <row r="40" spans="2:15" ht="12.75">
      <c r="B40" s="201"/>
      <c r="C40" s="201"/>
      <c r="D40" s="23"/>
      <c r="E40" s="60"/>
      <c r="F40" s="23"/>
      <c r="G40" s="60"/>
      <c r="H40" s="23"/>
      <c r="I40" s="60"/>
      <c r="J40" s="61"/>
      <c r="M40" s="64"/>
      <c r="O40" s="64"/>
    </row>
    <row r="41" spans="2:15" ht="12.75">
      <c r="B41" s="133" t="s">
        <v>71</v>
      </c>
      <c r="C41" s="133"/>
      <c r="D41" s="133"/>
      <c r="E41" s="133"/>
      <c r="F41" s="133"/>
      <c r="G41" s="133"/>
      <c r="H41" s="133"/>
      <c r="I41" s="133"/>
      <c r="J41" s="133"/>
      <c r="M41" s="64"/>
      <c r="O41" s="64"/>
    </row>
    <row r="42" spans="2:10" ht="12.75">
      <c r="B42" s="191"/>
      <c r="C42" s="191"/>
      <c r="D42" s="191"/>
      <c r="E42" s="191"/>
      <c r="F42" s="191"/>
      <c r="G42" s="191"/>
      <c r="H42" s="191"/>
      <c r="I42" s="191"/>
      <c r="J42" s="191"/>
    </row>
    <row r="43" spans="2:10" s="103" customFormat="1" ht="12.75">
      <c r="B43" s="104" t="s">
        <v>84</v>
      </c>
      <c r="C43" s="104"/>
      <c r="D43" s="104"/>
      <c r="E43" s="104"/>
      <c r="F43" s="104"/>
      <c r="G43" s="104"/>
      <c r="H43" s="104"/>
      <c r="I43" s="104"/>
      <c r="J43" s="104"/>
    </row>
    <row r="44" s="103" customFormat="1" ht="12.75">
      <c r="B44" s="103" t="s">
        <v>135</v>
      </c>
    </row>
    <row r="45" spans="2:10" ht="12.75">
      <c r="B45" s="34"/>
      <c r="C45" s="33"/>
      <c r="D45" s="33"/>
      <c r="E45" s="33"/>
      <c r="F45" s="33"/>
      <c r="G45" s="33"/>
      <c r="H45" s="33"/>
      <c r="I45" s="33"/>
      <c r="J45" s="33"/>
    </row>
    <row r="46" spans="2:20" ht="25.5" customHeight="1">
      <c r="B46" s="133" t="s">
        <v>73</v>
      </c>
      <c r="C46" s="133"/>
      <c r="D46" s="133"/>
      <c r="E46" s="133"/>
      <c r="F46" s="133"/>
      <c r="G46" s="133"/>
      <c r="H46" s="133"/>
      <c r="I46" s="133"/>
      <c r="J46" s="133"/>
      <c r="K46" s="32"/>
      <c r="L46" s="32"/>
      <c r="M46" s="32"/>
      <c r="N46" s="32"/>
      <c r="O46" s="32"/>
      <c r="P46" s="32"/>
      <c r="Q46" s="32"/>
      <c r="R46" s="32"/>
      <c r="S46" s="32"/>
      <c r="T46" s="32"/>
    </row>
    <row r="47" spans="2:10" ht="25.5" customHeight="1">
      <c r="B47" s="255" t="s">
        <v>136</v>
      </c>
      <c r="C47" s="255"/>
      <c r="D47" s="255"/>
      <c r="E47" s="255"/>
      <c r="F47" s="255"/>
      <c r="G47" s="255"/>
      <c r="H47" s="255"/>
      <c r="I47" s="255"/>
      <c r="J47" s="255"/>
    </row>
    <row r="48" spans="2:10" ht="12.75">
      <c r="B48" s="62"/>
      <c r="C48" s="62"/>
      <c r="D48" s="62"/>
      <c r="E48" s="62"/>
      <c r="F48" s="62"/>
      <c r="G48" s="62"/>
      <c r="H48" s="62"/>
      <c r="I48" s="62"/>
      <c r="J48" s="62"/>
    </row>
    <row r="49" spans="2:10" ht="12.75">
      <c r="B49" s="133" t="s">
        <v>72</v>
      </c>
      <c r="C49" s="133"/>
      <c r="D49" s="133"/>
      <c r="E49" s="133"/>
      <c r="F49" s="133"/>
      <c r="G49" s="133"/>
      <c r="H49" s="133"/>
      <c r="I49" s="133"/>
      <c r="J49" s="133"/>
    </row>
    <row r="50" spans="2:10" ht="12.75">
      <c r="B50" s="62"/>
      <c r="C50" s="62"/>
      <c r="D50" s="62"/>
      <c r="E50" s="62"/>
      <c r="F50" s="62"/>
      <c r="G50" s="62"/>
      <c r="H50" s="62"/>
      <c r="I50" s="62"/>
      <c r="J50" s="62"/>
    </row>
    <row r="51" spans="2:10" ht="37.5" customHeight="1">
      <c r="B51" s="191" t="s">
        <v>24</v>
      </c>
      <c r="C51" s="191"/>
      <c r="D51" s="191"/>
      <c r="E51" s="191"/>
      <c r="F51" s="191"/>
      <c r="G51" s="191"/>
      <c r="H51" s="191"/>
      <c r="I51" s="191"/>
      <c r="J51" s="191"/>
    </row>
    <row r="52" spans="2:10" ht="12.75">
      <c r="B52" s="191" t="s">
        <v>75</v>
      </c>
      <c r="C52" s="191"/>
      <c r="D52" s="191"/>
      <c r="E52" s="191"/>
      <c r="F52" s="191"/>
      <c r="G52" s="191"/>
      <c r="H52" s="191"/>
      <c r="I52" s="191"/>
      <c r="J52" s="191"/>
    </row>
    <row r="53" spans="2:10" ht="12.75">
      <c r="B53" s="192" t="s">
        <v>74</v>
      </c>
      <c r="C53" s="192"/>
      <c r="D53" s="192"/>
      <c r="E53" s="192"/>
      <c r="F53" s="192"/>
      <c r="G53" s="192"/>
      <c r="H53" s="192"/>
      <c r="I53" s="192"/>
      <c r="J53" s="192"/>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89" t="s">
        <v>25</v>
      </c>
      <c r="C59" s="182"/>
      <c r="D59" s="182"/>
      <c r="E59" s="182"/>
      <c r="F59" s="182"/>
      <c r="G59" s="182"/>
      <c r="H59" s="182"/>
      <c r="I59" s="182"/>
      <c r="J59" s="183"/>
    </row>
    <row r="60" spans="2:10" ht="46.5" customHeight="1" thickBot="1">
      <c r="B60" s="189" t="s">
        <v>26</v>
      </c>
      <c r="C60" s="183"/>
      <c r="D60" s="189" t="s">
        <v>27</v>
      </c>
      <c r="E60" s="183"/>
      <c r="F60" s="189" t="s">
        <v>28</v>
      </c>
      <c r="G60" s="183"/>
      <c r="H60" s="193" t="s">
        <v>29</v>
      </c>
      <c r="I60" s="194"/>
      <c r="J60" s="195"/>
    </row>
    <row r="61" spans="2:13" ht="18" customHeight="1" thickBot="1">
      <c r="B61" s="250">
        <f>D61+F61+H61</f>
        <v>75773.8735612905</v>
      </c>
      <c r="C61" s="251"/>
      <c r="D61" s="252">
        <f>K67</f>
        <v>5383.4209382125</v>
      </c>
      <c r="E61" s="253"/>
      <c r="F61" s="252">
        <f>K72</f>
        <v>22479.15123776613</v>
      </c>
      <c r="G61" s="253"/>
      <c r="H61" s="252">
        <f>K79</f>
        <v>47911.301385311875</v>
      </c>
      <c r="I61" s="254"/>
      <c r="J61" s="253"/>
      <c r="K61" s="65">
        <f>D61</f>
        <v>5383.4209382125</v>
      </c>
      <c r="L61" s="65">
        <f>F61-K75</f>
        <v>22124.811610493405</v>
      </c>
      <c r="M61" s="65">
        <f>H61+K75</f>
        <v>48265.6410125846</v>
      </c>
    </row>
    <row r="63" ht="12.75">
      <c r="N63" s="65"/>
    </row>
    <row r="64" ht="12.75">
      <c r="B64" s="37" t="s">
        <v>81</v>
      </c>
    </row>
    <row r="65" ht="13.5" thickBot="1"/>
    <row r="66" spans="2:14" ht="24.75" customHeight="1" thickBot="1">
      <c r="B66" s="189" t="s">
        <v>39</v>
      </c>
      <c r="C66" s="182"/>
      <c r="D66" s="182"/>
      <c r="E66" s="182"/>
      <c r="F66" s="182" t="s">
        <v>68</v>
      </c>
      <c r="G66" s="182"/>
      <c r="H66" s="182"/>
      <c r="I66" s="182" t="s">
        <v>51</v>
      </c>
      <c r="J66" s="183"/>
      <c r="M66" s="65">
        <f>M67+M79</f>
        <v>75773.8735612905</v>
      </c>
      <c r="N66" s="65">
        <f>N67+N79</f>
        <v>75773.8735612905</v>
      </c>
    </row>
    <row r="67" spans="2:14" ht="24.75" customHeight="1" thickBot="1">
      <c r="B67" s="141" t="s">
        <v>27</v>
      </c>
      <c r="C67" s="142"/>
      <c r="D67" s="142"/>
      <c r="E67" s="142"/>
      <c r="F67" s="143"/>
      <c r="G67" s="143"/>
      <c r="H67" s="143"/>
      <c r="I67" s="182"/>
      <c r="J67" s="183"/>
      <c r="K67" s="110">
        <f>SUM(K68:K71)</f>
        <v>5383.4209382125</v>
      </c>
      <c r="M67" s="65">
        <f>K67+K72</f>
        <v>27862.572175978632</v>
      </c>
      <c r="N67" s="65">
        <f>M67-K75</f>
        <v>27508.232548705906</v>
      </c>
    </row>
    <row r="68" spans="1:14" s="96" customFormat="1" ht="24.75" customHeight="1">
      <c r="A68" s="103"/>
      <c r="B68" s="178" t="s">
        <v>45</v>
      </c>
      <c r="C68" s="179"/>
      <c r="D68" s="179"/>
      <c r="E68" s="179"/>
      <c r="F68" s="177" t="s">
        <v>132</v>
      </c>
      <c r="G68" s="177"/>
      <c r="H68" s="177"/>
      <c r="I68" s="248" t="s">
        <v>52</v>
      </c>
      <c r="J68" s="249"/>
      <c r="K68" s="111">
        <v>3552.16</v>
      </c>
      <c r="L68" s="103"/>
      <c r="M68" s="103"/>
      <c r="N68" s="103"/>
    </row>
    <row r="69" spans="1:14" s="96" customFormat="1" ht="24.75" customHeight="1">
      <c r="A69" s="103"/>
      <c r="B69" s="172" t="s">
        <v>44</v>
      </c>
      <c r="C69" s="173"/>
      <c r="D69" s="173"/>
      <c r="E69" s="173"/>
      <c r="F69" s="154" t="s">
        <v>132</v>
      </c>
      <c r="G69" s="154"/>
      <c r="H69" s="154"/>
      <c r="I69" s="233" t="s">
        <v>52</v>
      </c>
      <c r="J69" s="234"/>
      <c r="K69" s="111">
        <v>150.065</v>
      </c>
      <c r="L69" s="103"/>
      <c r="M69" s="103"/>
      <c r="N69" s="103"/>
    </row>
    <row r="70" spans="1:14" s="96" customFormat="1" ht="24.75" customHeight="1">
      <c r="A70" s="103"/>
      <c r="B70" s="165" t="s">
        <v>40</v>
      </c>
      <c r="C70" s="166"/>
      <c r="D70" s="166"/>
      <c r="E70" s="166"/>
      <c r="F70" s="154" t="s">
        <v>132</v>
      </c>
      <c r="G70" s="154"/>
      <c r="H70" s="154"/>
      <c r="I70" s="233" t="s">
        <v>52</v>
      </c>
      <c r="J70" s="234"/>
      <c r="K70" s="111">
        <v>1341.7839382124998</v>
      </c>
      <c r="L70" s="103"/>
      <c r="M70" s="103"/>
      <c r="N70" s="103"/>
    </row>
    <row r="71" spans="1:14" ht="24.75" customHeight="1" thickBot="1">
      <c r="A71" s="103"/>
      <c r="B71" s="242" t="s">
        <v>159</v>
      </c>
      <c r="C71" s="243"/>
      <c r="D71" s="243"/>
      <c r="E71" s="244"/>
      <c r="F71" s="154" t="s">
        <v>132</v>
      </c>
      <c r="G71" s="154"/>
      <c r="H71" s="154"/>
      <c r="I71" s="233" t="s">
        <v>52</v>
      </c>
      <c r="J71" s="234"/>
      <c r="K71" s="111">
        <v>339.412</v>
      </c>
      <c r="L71" s="103"/>
      <c r="M71" s="103"/>
      <c r="N71" s="103"/>
    </row>
    <row r="72" spans="2:11" ht="24.75" customHeight="1" thickBot="1">
      <c r="B72" s="141" t="s">
        <v>28</v>
      </c>
      <c r="C72" s="142"/>
      <c r="D72" s="142"/>
      <c r="E72" s="142"/>
      <c r="F72" s="143"/>
      <c r="G72" s="143"/>
      <c r="H72" s="143"/>
      <c r="I72" s="245"/>
      <c r="J72" s="246"/>
      <c r="K72" s="110">
        <f>SUM(K73:K78)</f>
        <v>22479.15123776613</v>
      </c>
    </row>
    <row r="73" spans="2:11" ht="24.75" customHeight="1">
      <c r="B73" s="41" t="s">
        <v>46</v>
      </c>
      <c r="C73" s="42"/>
      <c r="D73" s="42"/>
      <c r="E73" s="42"/>
      <c r="F73" s="247" t="s">
        <v>132</v>
      </c>
      <c r="G73" s="247"/>
      <c r="H73" s="247"/>
      <c r="I73" s="248" t="s">
        <v>54</v>
      </c>
      <c r="J73" s="249"/>
      <c r="K73" s="112">
        <v>133.172</v>
      </c>
    </row>
    <row r="74" spans="2:11" ht="24.75" customHeight="1">
      <c r="B74" s="240" t="s">
        <v>47</v>
      </c>
      <c r="C74" s="241"/>
      <c r="D74" s="241"/>
      <c r="E74" s="241"/>
      <c r="F74" s="232" t="s">
        <v>132</v>
      </c>
      <c r="G74" s="232"/>
      <c r="H74" s="232"/>
      <c r="I74" s="233" t="s">
        <v>54</v>
      </c>
      <c r="J74" s="234"/>
      <c r="K74" s="112">
        <v>5789.1275000000005</v>
      </c>
    </row>
    <row r="75" spans="2:12" ht="24.75" customHeight="1">
      <c r="B75" s="240" t="s">
        <v>41</v>
      </c>
      <c r="C75" s="241"/>
      <c r="D75" s="241"/>
      <c r="E75" s="241"/>
      <c r="F75" s="232" t="s">
        <v>132</v>
      </c>
      <c r="G75" s="232"/>
      <c r="H75" s="232"/>
      <c r="I75" s="233" t="s">
        <v>54</v>
      </c>
      <c r="J75" s="234"/>
      <c r="K75" s="79">
        <v>354.339627272727</v>
      </c>
      <c r="L75" s="65"/>
    </row>
    <row r="76" spans="2:11" ht="24.75" customHeight="1">
      <c r="B76" s="230" t="s">
        <v>48</v>
      </c>
      <c r="C76" s="231"/>
      <c r="D76" s="231"/>
      <c r="E76" s="231"/>
      <c r="F76" s="232" t="s">
        <v>132</v>
      </c>
      <c r="G76" s="232"/>
      <c r="H76" s="232"/>
      <c r="I76" s="233" t="s">
        <v>54</v>
      </c>
      <c r="J76" s="234"/>
      <c r="K76" s="112">
        <v>854.3815314703202</v>
      </c>
    </row>
    <row r="77" spans="2:12" ht="24.75" customHeight="1">
      <c r="B77" s="240" t="s">
        <v>49</v>
      </c>
      <c r="C77" s="241"/>
      <c r="D77" s="241"/>
      <c r="E77" s="241"/>
      <c r="F77" s="232" t="s">
        <v>132</v>
      </c>
      <c r="G77" s="232"/>
      <c r="H77" s="232"/>
      <c r="I77" s="233" t="s">
        <v>54</v>
      </c>
      <c r="J77" s="234"/>
      <c r="K77" s="112">
        <v>273.5373434153846</v>
      </c>
      <c r="L77" s="65"/>
    </row>
    <row r="78" spans="2:11" ht="24.75" customHeight="1" thickBot="1">
      <c r="B78" s="230" t="s">
        <v>82</v>
      </c>
      <c r="C78" s="231"/>
      <c r="D78" s="231"/>
      <c r="E78" s="231"/>
      <c r="F78" s="232" t="s">
        <v>132</v>
      </c>
      <c r="G78" s="232"/>
      <c r="H78" s="232"/>
      <c r="I78" s="233" t="s">
        <v>53</v>
      </c>
      <c r="J78" s="234"/>
      <c r="K78" s="79">
        <v>15074.5932356077</v>
      </c>
    </row>
    <row r="79" spans="2:14" ht="24.75" customHeight="1" thickBot="1">
      <c r="B79" s="235" t="s">
        <v>29</v>
      </c>
      <c r="C79" s="236"/>
      <c r="D79" s="236"/>
      <c r="E79" s="236"/>
      <c r="F79" s="237"/>
      <c r="G79" s="237"/>
      <c r="H79" s="237"/>
      <c r="I79" s="238"/>
      <c r="J79" s="239"/>
      <c r="K79" s="110">
        <f>SUM(K80:K83)</f>
        <v>47911.301385311875</v>
      </c>
      <c r="M79" s="65">
        <f>K79</f>
        <v>47911.301385311875</v>
      </c>
      <c r="N79" s="65">
        <f>M79+K75</f>
        <v>48265.6410125846</v>
      </c>
    </row>
    <row r="80" spans="2:11" ht="24.75" customHeight="1">
      <c r="B80" s="225" t="s">
        <v>43</v>
      </c>
      <c r="C80" s="226"/>
      <c r="D80" s="226"/>
      <c r="E80" s="226"/>
      <c r="F80" s="227" t="s">
        <v>132</v>
      </c>
      <c r="G80" s="227"/>
      <c r="H80" s="227"/>
      <c r="I80" s="228" t="s">
        <v>52</v>
      </c>
      <c r="J80" s="229"/>
      <c r="K80" s="79">
        <v>20997.115</v>
      </c>
    </row>
    <row r="81" spans="2:14" ht="12.75">
      <c r="B81" s="240" t="s">
        <v>160</v>
      </c>
      <c r="C81" s="241"/>
      <c r="D81" s="241"/>
      <c r="E81" s="241"/>
      <c r="F81" s="232" t="s">
        <v>132</v>
      </c>
      <c r="G81" s="232"/>
      <c r="H81" s="232"/>
      <c r="I81" s="233" t="s">
        <v>161</v>
      </c>
      <c r="J81" s="234"/>
      <c r="K81" s="65">
        <v>8485.784430424648</v>
      </c>
      <c r="M81">
        <v>0.3445</v>
      </c>
      <c r="N81" s="65">
        <f>K79*M81</f>
        <v>16505.44332723994</v>
      </c>
    </row>
    <row r="82" spans="2:11" ht="12.75">
      <c r="B82" s="262" t="s">
        <v>162</v>
      </c>
      <c r="C82" s="263"/>
      <c r="D82" s="263"/>
      <c r="E82" s="264"/>
      <c r="F82" s="232" t="s">
        <v>132</v>
      </c>
      <c r="G82" s="232"/>
      <c r="H82" s="232"/>
      <c r="I82" s="233" t="s">
        <v>53</v>
      </c>
      <c r="J82" s="234"/>
      <c r="K82" s="65">
        <v>5579.21052631579</v>
      </c>
    </row>
    <row r="83" spans="2:11" ht="13.5" thickBot="1">
      <c r="B83" s="256" t="s">
        <v>163</v>
      </c>
      <c r="C83" s="257"/>
      <c r="D83" s="257"/>
      <c r="E83" s="258"/>
      <c r="F83" s="259" t="s">
        <v>132</v>
      </c>
      <c r="G83" s="259"/>
      <c r="H83" s="259"/>
      <c r="I83" s="260" t="s">
        <v>53</v>
      </c>
      <c r="J83" s="261"/>
      <c r="K83" s="65">
        <v>12849.191428571427</v>
      </c>
    </row>
    <row r="85" spans="2:10" ht="68.25" customHeight="1">
      <c r="B85" s="133" t="s">
        <v>30</v>
      </c>
      <c r="C85" s="133"/>
      <c r="D85" s="133"/>
      <c r="E85" s="133"/>
      <c r="F85" s="133"/>
      <c r="G85" s="133"/>
      <c r="H85" s="133"/>
      <c r="I85" s="133"/>
      <c r="J85" s="133"/>
    </row>
    <row r="86" spans="2:10" ht="90" customHeight="1">
      <c r="B86" s="133" t="s">
        <v>35</v>
      </c>
      <c r="C86" s="133"/>
      <c r="D86" s="133"/>
      <c r="E86" s="133"/>
      <c r="F86" s="133"/>
      <c r="G86" s="133"/>
      <c r="H86" s="133"/>
      <c r="I86" s="133"/>
      <c r="J86" s="133"/>
    </row>
    <row r="87" spans="2:10" ht="32.25" customHeight="1">
      <c r="B87" s="133" t="s">
        <v>31</v>
      </c>
      <c r="C87" s="133"/>
      <c r="D87" s="133"/>
      <c r="E87" s="133"/>
      <c r="F87" s="133"/>
      <c r="G87" s="133"/>
      <c r="H87" s="133"/>
      <c r="I87" s="133"/>
      <c r="J87" s="133"/>
    </row>
    <row r="88" spans="2:10" ht="69" customHeight="1">
      <c r="B88" s="133" t="s">
        <v>32</v>
      </c>
      <c r="C88" s="133"/>
      <c r="D88" s="133"/>
      <c r="E88" s="133"/>
      <c r="F88" s="133"/>
      <c r="G88" s="133"/>
      <c r="H88" s="133"/>
      <c r="I88" s="133"/>
      <c r="J88" s="133"/>
    </row>
    <row r="89" spans="2:10" ht="170.25" customHeight="1">
      <c r="B89" s="133" t="s">
        <v>33</v>
      </c>
      <c r="C89" s="133"/>
      <c r="D89" s="133"/>
      <c r="E89" s="133"/>
      <c r="F89" s="133"/>
      <c r="G89" s="133"/>
      <c r="H89" s="133"/>
      <c r="I89" s="133"/>
      <c r="J89" s="133"/>
    </row>
    <row r="90" spans="2:10" ht="55.5" customHeight="1">
      <c r="B90" s="133" t="s">
        <v>34</v>
      </c>
      <c r="C90" s="133"/>
      <c r="D90" s="133"/>
      <c r="E90" s="133"/>
      <c r="F90" s="133"/>
      <c r="G90" s="133"/>
      <c r="H90" s="133"/>
      <c r="I90" s="133"/>
      <c r="J90" s="133"/>
    </row>
    <row r="91" spans="2:10" ht="45.75" customHeight="1">
      <c r="B91" s="133" t="s">
        <v>36</v>
      </c>
      <c r="C91" s="133"/>
      <c r="D91" s="133"/>
      <c r="E91" s="133"/>
      <c r="F91" s="133"/>
      <c r="G91" s="133"/>
      <c r="H91" s="133"/>
      <c r="I91" s="133"/>
      <c r="J91" s="133"/>
    </row>
    <row r="92" spans="2:10" ht="47.25" customHeight="1">
      <c r="B92" s="133" t="s">
        <v>36</v>
      </c>
      <c r="C92" s="133"/>
      <c r="D92" s="133"/>
      <c r="E92" s="133"/>
      <c r="F92" s="133"/>
      <c r="G92" s="133"/>
      <c r="H92" s="133"/>
      <c r="I92" s="133"/>
      <c r="J92" s="133"/>
    </row>
  </sheetData>
  <sheetProtection/>
  <mergeCells count="106">
    <mergeCell ref="B83:E83"/>
    <mergeCell ref="F83:H83"/>
    <mergeCell ref="I83:J83"/>
    <mergeCell ref="B85:J85"/>
    <mergeCell ref="B81:E81"/>
    <mergeCell ref="F81:H81"/>
    <mergeCell ref="I81:J81"/>
    <mergeCell ref="B82:E82"/>
    <mergeCell ref="F82:H82"/>
    <mergeCell ref="I82:J82"/>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F72:H72"/>
    <mergeCell ref="I72:J72"/>
    <mergeCell ref="F73:H73"/>
    <mergeCell ref="I73:J73"/>
    <mergeCell ref="B72:E72"/>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9:J89"/>
    <mergeCell ref="B90:J90"/>
    <mergeCell ref="B91:J91"/>
    <mergeCell ref="B92:J92"/>
    <mergeCell ref="B80:E80"/>
    <mergeCell ref="F80:H80"/>
    <mergeCell ref="I80:J80"/>
    <mergeCell ref="B86:J86"/>
    <mergeCell ref="B87:J87"/>
    <mergeCell ref="B88:J88"/>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B2:T92"/>
  <sheetViews>
    <sheetView view="pageBreakPreview" zoomScaleSheetLayoutView="100" zoomScalePageLayoutView="0" workbookViewId="0" topLeftCell="A55">
      <selection activeCell="E12" sqref="E12"/>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customWidth="1"/>
    <col min="12" max="12" width="9.00390625" style="0" customWidth="1"/>
    <col min="13" max="13" width="13.125" style="0" customWidth="1"/>
    <col min="14" max="14" width="8.125" style="0" customWidth="1"/>
    <col min="15" max="15" width="12.75390625" style="0" bestFit="1" customWidth="1"/>
  </cols>
  <sheetData>
    <row r="2" ht="12.75">
      <c r="I2" t="s">
        <v>38</v>
      </c>
    </row>
    <row r="4" spans="2:10" ht="40.5" customHeight="1">
      <c r="B4" s="213" t="s">
        <v>131</v>
      </c>
      <c r="C4" s="213"/>
      <c r="D4" s="213"/>
      <c r="E4" s="213"/>
      <c r="F4" s="213"/>
      <c r="G4" s="213"/>
      <c r="H4" s="213"/>
      <c r="I4" s="213"/>
      <c r="J4" s="213"/>
    </row>
    <row r="5" spans="2:10" ht="12.75" customHeight="1">
      <c r="B5" s="204"/>
      <c r="C5" s="204"/>
      <c r="D5" s="204"/>
      <c r="E5" s="204"/>
      <c r="F5" s="204"/>
      <c r="G5" s="204"/>
      <c r="H5" s="204"/>
      <c r="I5" s="204"/>
      <c r="J5" s="204"/>
    </row>
    <row r="6" spans="2:10" ht="13.5" thickBot="1">
      <c r="B6" s="1"/>
      <c r="C6" s="1"/>
      <c r="D6" s="1"/>
      <c r="E6" s="1"/>
      <c r="F6" s="1"/>
      <c r="G6" s="1"/>
      <c r="H6" s="1"/>
      <c r="I6" s="1"/>
      <c r="J6" s="1"/>
    </row>
    <row r="7" spans="2:10" ht="13.5" customHeight="1" thickBot="1">
      <c r="B7" s="214" t="s">
        <v>0</v>
      </c>
      <c r="C7" s="214" t="s">
        <v>1</v>
      </c>
      <c r="D7" s="214" t="s">
        <v>2</v>
      </c>
      <c r="E7" s="216" t="s">
        <v>3</v>
      </c>
      <c r="F7" s="218" t="s">
        <v>4</v>
      </c>
      <c r="G7" s="219"/>
      <c r="H7" s="219"/>
      <c r="I7" s="219"/>
      <c r="J7" s="220"/>
    </row>
    <row r="8" spans="2:10" ht="13.5" thickBot="1">
      <c r="B8" s="215"/>
      <c r="C8" s="215"/>
      <c r="D8" s="215"/>
      <c r="E8" s="217"/>
      <c r="F8" s="221" t="s">
        <v>5</v>
      </c>
      <c r="G8" s="222"/>
      <c r="H8" s="25" t="s">
        <v>6</v>
      </c>
      <c r="I8" s="26" t="s">
        <v>7</v>
      </c>
      <c r="J8" s="27" t="s">
        <v>8</v>
      </c>
    </row>
    <row r="9" spans="2:10" ht="13.5" thickBot="1">
      <c r="B9" s="215"/>
      <c r="C9" s="215"/>
      <c r="D9" s="215"/>
      <c r="E9" s="217"/>
      <c r="F9" s="67" t="s">
        <v>9</v>
      </c>
      <c r="G9" s="70">
        <v>110</v>
      </c>
      <c r="H9" s="68">
        <v>35</v>
      </c>
      <c r="I9" s="72">
        <v>10</v>
      </c>
      <c r="J9" s="69">
        <v>0.4</v>
      </c>
    </row>
    <row r="10" spans="2:10" ht="13.5" thickBot="1">
      <c r="B10" s="95" t="s">
        <v>10</v>
      </c>
      <c r="C10" s="88" t="s">
        <v>127</v>
      </c>
      <c r="D10" s="88" t="s">
        <v>11</v>
      </c>
      <c r="E10" s="85">
        <v>18879742.774399996</v>
      </c>
      <c r="F10" s="84">
        <v>453985.128</v>
      </c>
      <c r="G10" s="85">
        <v>17007900.8334</v>
      </c>
      <c r="H10" s="86">
        <v>6885724.63</v>
      </c>
      <c r="I10" s="87">
        <v>7187917.59</v>
      </c>
      <c r="J10" s="89">
        <v>4282800.001000001</v>
      </c>
    </row>
    <row r="11" spans="2:10" ht="22.5" thickBot="1">
      <c r="B11" s="91" t="s">
        <v>16</v>
      </c>
      <c r="C11" s="3" t="s">
        <v>129</v>
      </c>
      <c r="D11" s="3" t="s">
        <v>11</v>
      </c>
      <c r="E11" s="85">
        <f>SUM(F11:J11)</f>
        <v>16448766.888</v>
      </c>
      <c r="F11" s="80">
        <v>0</v>
      </c>
      <c r="G11" s="81">
        <v>8490197.977</v>
      </c>
      <c r="H11" s="82">
        <v>2132759.7380000004</v>
      </c>
      <c r="I11" s="83">
        <v>2377165.025</v>
      </c>
      <c r="J11" s="90">
        <v>3448644.1479999996</v>
      </c>
    </row>
    <row r="12" spans="2:10" ht="22.5" thickBot="1">
      <c r="B12" s="91" t="s">
        <v>20</v>
      </c>
      <c r="C12" s="3" t="s">
        <v>128</v>
      </c>
      <c r="D12" s="3" t="s">
        <v>11</v>
      </c>
      <c r="E12" s="85">
        <f>SUM(F12:J12)</f>
        <v>15148873.64</v>
      </c>
      <c r="F12" s="80">
        <v>0</v>
      </c>
      <c r="G12" s="81">
        <v>3875563.6880000005</v>
      </c>
      <c r="H12" s="82">
        <v>753245.478</v>
      </c>
      <c r="I12" s="83">
        <v>4429034.973999999</v>
      </c>
      <c r="J12" s="90">
        <v>6091029.499999999</v>
      </c>
    </row>
    <row r="13" spans="2:10" ht="22.5" thickBot="1">
      <c r="B13" s="91" t="s">
        <v>120</v>
      </c>
      <c r="C13" s="3" t="s">
        <v>70</v>
      </c>
      <c r="D13" s="3" t="s">
        <v>11</v>
      </c>
      <c r="E13" s="5">
        <f>SUM(F13:J13)</f>
        <v>2430975.886399999</v>
      </c>
      <c r="F13" s="6">
        <v>34554.03</v>
      </c>
      <c r="G13" s="5">
        <v>771644.3743999988</v>
      </c>
      <c r="H13" s="6">
        <v>230349.88100000002</v>
      </c>
      <c r="I13" s="6">
        <v>560271.7479999999</v>
      </c>
      <c r="J13" s="6">
        <v>834155.8530000001</v>
      </c>
    </row>
    <row r="14" spans="2:10" ht="23.25" thickBot="1">
      <c r="B14" s="92" t="s">
        <v>121</v>
      </c>
      <c r="C14" s="7" t="s">
        <v>13</v>
      </c>
      <c r="D14" s="15" t="s">
        <v>14</v>
      </c>
      <c r="E14" s="8">
        <v>0.12876107028832423</v>
      </c>
      <c r="F14" s="9">
        <v>0.026530879724326016</v>
      </c>
      <c r="G14" s="9">
        <v>0.04536975973452578</v>
      </c>
      <c r="H14" s="10">
        <v>0.033453251963693476</v>
      </c>
      <c r="I14" s="10">
        <v>0.0779463232549387</v>
      </c>
      <c r="J14" s="10">
        <v>0.19476880844429603</v>
      </c>
    </row>
    <row r="15" spans="2:10" ht="23.25" thickBot="1">
      <c r="B15" s="92" t="s">
        <v>122</v>
      </c>
      <c r="C15" s="7" t="s">
        <v>77</v>
      </c>
      <c r="D15" s="3" t="s">
        <v>11</v>
      </c>
      <c r="E15" s="11">
        <f>SUM(F15:J15)</f>
        <v>2430975.886399999</v>
      </c>
      <c r="F15" s="16">
        <v>34554.03</v>
      </c>
      <c r="G15" s="12">
        <v>771644.3743999988</v>
      </c>
      <c r="H15" s="13">
        <v>230349.88100000002</v>
      </c>
      <c r="I15" s="13">
        <v>560271.7479999999</v>
      </c>
      <c r="J15" s="13">
        <v>834155.8530000001</v>
      </c>
    </row>
    <row r="16" spans="2:10" ht="22.5" thickBot="1">
      <c r="B16" s="91" t="s">
        <v>123</v>
      </c>
      <c r="C16" s="3" t="s">
        <v>69</v>
      </c>
      <c r="D16" s="3" t="s">
        <v>11</v>
      </c>
      <c r="E16" s="35">
        <f>SUM(F16:J16)</f>
        <v>2380735.565</v>
      </c>
      <c r="F16" s="4">
        <v>30233.84040386446</v>
      </c>
      <c r="G16" s="5">
        <v>757914.8555291351</v>
      </c>
      <c r="H16" s="6">
        <v>226117.80031853</v>
      </c>
      <c r="I16" s="6">
        <v>550303.2132812396</v>
      </c>
      <c r="J16" s="6">
        <v>816165.8554672308</v>
      </c>
    </row>
    <row r="17" spans="2:10" ht="23.25" thickBot="1">
      <c r="B17" s="92" t="s">
        <v>124</v>
      </c>
      <c r="C17" s="7" t="s">
        <v>19</v>
      </c>
      <c r="D17" s="7" t="s">
        <v>14</v>
      </c>
      <c r="E17" s="36">
        <v>0.12610000006081443</v>
      </c>
      <c r="F17" s="36">
        <v>0.023213801208119465</v>
      </c>
      <c r="G17" s="36">
        <v>0.04456251614783331</v>
      </c>
      <c r="H17" s="36">
        <v>0.03283863536066647</v>
      </c>
      <c r="I17" s="36">
        <v>0.07655947726040076</v>
      </c>
      <c r="J17" s="36">
        <v>0.1905682859990339</v>
      </c>
    </row>
    <row r="18" spans="2:10" ht="22.5" thickBot="1">
      <c r="B18" s="93" t="s">
        <v>125</v>
      </c>
      <c r="C18" s="14" t="s">
        <v>21</v>
      </c>
      <c r="D18" s="14" t="s">
        <v>11</v>
      </c>
      <c r="E18" s="35">
        <f>SUM(F18:J18)</f>
        <v>50240.3213999989</v>
      </c>
      <c r="F18" s="4">
        <v>4320.18959613554</v>
      </c>
      <c r="G18" s="35">
        <v>13729.518870863714</v>
      </c>
      <c r="H18" s="4">
        <v>4232.080681470019</v>
      </c>
      <c r="I18" s="35">
        <v>9968.53471876029</v>
      </c>
      <c r="J18" s="6">
        <v>17989.99753276934</v>
      </c>
    </row>
    <row r="19" spans="2:10" ht="13.5" thickBot="1">
      <c r="B19" s="94" t="s">
        <v>126</v>
      </c>
      <c r="C19" s="15" t="s">
        <v>23</v>
      </c>
      <c r="D19" s="15" t="s">
        <v>14</v>
      </c>
      <c r="E19" s="36">
        <v>0.0026610702275098046</v>
      </c>
      <c r="F19" s="36">
        <v>0.00331707851620655</v>
      </c>
      <c r="G19" s="36">
        <v>0.0008072435866924728</v>
      </c>
      <c r="H19" s="36">
        <v>0.0006146166030270105</v>
      </c>
      <c r="I19" s="36">
        <v>0.0013868459945379382</v>
      </c>
      <c r="J19" s="36">
        <v>0.004200522445262167</v>
      </c>
    </row>
    <row r="20" spans="2:10" ht="12.75">
      <c r="B20" s="43"/>
      <c r="C20" s="22"/>
      <c r="D20" s="22"/>
      <c r="E20" s="23"/>
      <c r="F20" s="23"/>
      <c r="G20" s="23"/>
      <c r="H20" s="23"/>
      <c r="I20" s="23"/>
      <c r="J20" s="23"/>
    </row>
    <row r="21" spans="2:10" ht="12.75">
      <c r="B21" s="201" t="s">
        <v>76</v>
      </c>
      <c r="C21" s="201"/>
      <c r="D21" s="201"/>
      <c r="E21" s="201"/>
      <c r="F21" s="201"/>
      <c r="G21" s="201"/>
      <c r="H21" s="201"/>
      <c r="I21" s="201"/>
      <c r="J21" s="201"/>
    </row>
    <row r="22" spans="2:10" ht="12.75" customHeight="1">
      <c r="B22" s="201" t="s">
        <v>78</v>
      </c>
      <c r="C22" s="201"/>
      <c r="D22" s="201"/>
      <c r="E22" s="201"/>
      <c r="F22" s="201"/>
      <c r="G22" s="201"/>
      <c r="H22" s="201"/>
      <c r="I22" s="201"/>
      <c r="J22" s="201"/>
    </row>
    <row r="23" spans="2:10" ht="12.75">
      <c r="B23" s="201"/>
      <c r="C23" s="201"/>
      <c r="D23" s="201"/>
      <c r="E23" s="201"/>
      <c r="F23" s="201"/>
      <c r="G23" s="201"/>
      <c r="H23" s="201"/>
      <c r="I23" s="201"/>
      <c r="J23" s="201"/>
    </row>
    <row r="24" spans="2:10" ht="12.75">
      <c r="B24" s="43"/>
      <c r="C24" s="22"/>
      <c r="D24" s="22"/>
      <c r="E24" s="23"/>
      <c r="F24" s="23"/>
      <c r="G24" s="23"/>
      <c r="H24" s="23"/>
      <c r="I24" s="23"/>
      <c r="J24" s="23"/>
    </row>
    <row r="25" spans="2:10" ht="12.75">
      <c r="B25" s="204" t="s">
        <v>80</v>
      </c>
      <c r="C25" s="204"/>
      <c r="D25" s="204"/>
      <c r="E25" s="204"/>
      <c r="F25" s="204"/>
      <c r="G25" s="204"/>
      <c r="H25" s="204"/>
      <c r="I25" s="204"/>
      <c r="J25" s="204"/>
    </row>
    <row r="26" spans="2:10" ht="13.5" thickBot="1">
      <c r="B26" s="43"/>
      <c r="C26" s="22"/>
      <c r="D26" s="22"/>
      <c r="E26" s="23"/>
      <c r="F26" s="23"/>
      <c r="G26" s="23"/>
      <c r="H26" s="23"/>
      <c r="I26" s="23"/>
      <c r="J26" s="23"/>
    </row>
    <row r="27" spans="2:10" ht="25.5" customHeight="1">
      <c r="B27" s="205" t="s">
        <v>67</v>
      </c>
      <c r="C27" s="206"/>
      <c r="D27" s="209" t="s">
        <v>66</v>
      </c>
      <c r="E27" s="210"/>
      <c r="F27" s="211" t="s">
        <v>17</v>
      </c>
      <c r="G27" s="211"/>
      <c r="H27" s="211" t="s">
        <v>21</v>
      </c>
      <c r="I27" s="212"/>
      <c r="J27" s="23"/>
    </row>
    <row r="28" spans="2:15" ht="13.5" thickBot="1">
      <c r="B28" s="207"/>
      <c r="C28" s="208"/>
      <c r="D28" s="56" t="s">
        <v>14</v>
      </c>
      <c r="E28" s="54" t="s">
        <v>11</v>
      </c>
      <c r="F28" s="53" t="s">
        <v>14</v>
      </c>
      <c r="G28" s="54" t="s">
        <v>11</v>
      </c>
      <c r="H28" s="53" t="s">
        <v>14</v>
      </c>
      <c r="I28" s="55" t="s">
        <v>11</v>
      </c>
      <c r="J28" s="23"/>
      <c r="M28" s="64"/>
      <c r="O28" s="64"/>
    </row>
    <row r="29" spans="2:15" ht="12.75">
      <c r="B29" s="202" t="s">
        <v>55</v>
      </c>
      <c r="C29" s="203"/>
      <c r="D29" s="57">
        <v>0.16073</v>
      </c>
      <c r="E29" s="51">
        <v>202705.147</v>
      </c>
      <c r="F29" s="46">
        <v>0.163</v>
      </c>
      <c r="G29" s="51">
        <v>205567.237</v>
      </c>
      <c r="H29" s="46">
        <f>D29-F29</f>
        <v>-0.0022699999999999942</v>
      </c>
      <c r="I29" s="52">
        <f aca="true" t="shared" si="0" ref="I29:I39">E29-G29</f>
        <v>-2862.0899999999965</v>
      </c>
      <c r="J29" s="61"/>
      <c r="M29" s="64"/>
      <c r="O29" s="64"/>
    </row>
    <row r="30" spans="2:15" ht="12.75">
      <c r="B30" s="197" t="s">
        <v>56</v>
      </c>
      <c r="C30" s="198"/>
      <c r="D30" s="58">
        <v>0.09254</v>
      </c>
      <c r="E30" s="45">
        <v>137902.941</v>
      </c>
      <c r="F30" s="44">
        <v>0.09641</v>
      </c>
      <c r="G30" s="45">
        <v>143680.01</v>
      </c>
      <c r="H30" s="44">
        <f aca="true" t="shared" si="1" ref="H30:H39">D30-F30</f>
        <v>-0.0038699999999999984</v>
      </c>
      <c r="I30" s="47">
        <f t="shared" si="0"/>
        <v>-5777.069000000018</v>
      </c>
      <c r="J30" s="61"/>
      <c r="M30" s="64"/>
      <c r="O30" s="64"/>
    </row>
    <row r="31" spans="2:15" ht="12.75">
      <c r="B31" s="197" t="s">
        <v>57</v>
      </c>
      <c r="C31" s="198"/>
      <c r="D31" s="58">
        <v>0.08583</v>
      </c>
      <c r="E31" s="45">
        <v>398955.975</v>
      </c>
      <c r="F31" s="44">
        <v>0.08814</v>
      </c>
      <c r="G31" s="45">
        <v>409677.842</v>
      </c>
      <c r="H31" s="44">
        <f t="shared" si="1"/>
        <v>-0.0023099999999999926</v>
      </c>
      <c r="I31" s="47">
        <f t="shared" si="0"/>
        <v>-10721.867000000027</v>
      </c>
      <c r="J31" s="61"/>
      <c r="M31" s="64"/>
      <c r="O31" s="64"/>
    </row>
    <row r="32" spans="2:15" ht="12.75">
      <c r="B32" s="197" t="s">
        <v>58</v>
      </c>
      <c r="C32" s="198"/>
      <c r="D32" s="58">
        <v>0.18023</v>
      </c>
      <c r="E32" s="45">
        <v>113226.836</v>
      </c>
      <c r="F32" s="44">
        <v>0.18394</v>
      </c>
      <c r="G32" s="45">
        <v>115556.704</v>
      </c>
      <c r="H32" s="44">
        <f t="shared" si="1"/>
        <v>-0.003709999999999991</v>
      </c>
      <c r="I32" s="47">
        <f t="shared" si="0"/>
        <v>-2329.868000000002</v>
      </c>
      <c r="J32" s="61"/>
      <c r="M32" s="64"/>
      <c r="O32" s="64"/>
    </row>
    <row r="33" spans="2:15" ht="12.75">
      <c r="B33" s="197" t="s">
        <v>59</v>
      </c>
      <c r="C33" s="198"/>
      <c r="D33" s="58">
        <v>0.17537</v>
      </c>
      <c r="E33" s="45">
        <v>175238.304</v>
      </c>
      <c r="F33" s="44">
        <v>0.17115</v>
      </c>
      <c r="G33" s="45">
        <v>171021.747</v>
      </c>
      <c r="H33" s="44">
        <f t="shared" si="1"/>
        <v>0.0042200000000000015</v>
      </c>
      <c r="I33" s="47">
        <f t="shared" si="0"/>
        <v>4216.557000000001</v>
      </c>
      <c r="J33" s="61"/>
      <c r="M33" s="64"/>
      <c r="O33" s="64"/>
    </row>
    <row r="34" spans="2:15" ht="12.75">
      <c r="B34" s="197" t="s">
        <v>62</v>
      </c>
      <c r="C34" s="198"/>
      <c r="D34" s="58">
        <v>0.16798</v>
      </c>
      <c r="E34" s="45">
        <v>152281.478</v>
      </c>
      <c r="F34" s="44">
        <v>0.16943</v>
      </c>
      <c r="G34" s="45">
        <v>153597.448</v>
      </c>
      <c r="H34" s="44">
        <f t="shared" si="1"/>
        <v>-0.0014500000000000068</v>
      </c>
      <c r="I34" s="47">
        <f t="shared" si="0"/>
        <v>-1315.9700000000012</v>
      </c>
      <c r="J34" s="61"/>
      <c r="M34" s="64"/>
      <c r="O34" s="64"/>
    </row>
    <row r="35" spans="2:15" ht="12.75">
      <c r="B35" s="197" t="s">
        <v>63</v>
      </c>
      <c r="C35" s="198"/>
      <c r="D35" s="58">
        <v>0.22996</v>
      </c>
      <c r="E35" s="45">
        <v>583606.843</v>
      </c>
      <c r="F35" s="44">
        <v>0.19431</v>
      </c>
      <c r="G35" s="45">
        <v>493128.424</v>
      </c>
      <c r="H35" s="44">
        <f t="shared" si="1"/>
        <v>0.03564999999999999</v>
      </c>
      <c r="I35" s="47">
        <f t="shared" si="0"/>
        <v>90478.419</v>
      </c>
      <c r="J35" s="61"/>
      <c r="M35" s="64"/>
      <c r="O35" s="64"/>
    </row>
    <row r="36" spans="2:15" ht="12.75">
      <c r="B36" s="197" t="s">
        <v>65</v>
      </c>
      <c r="C36" s="198"/>
      <c r="D36" s="58">
        <v>0.13357</v>
      </c>
      <c r="E36" s="45">
        <v>143248.573</v>
      </c>
      <c r="F36" s="44">
        <v>0.13509</v>
      </c>
      <c r="G36" s="45">
        <v>144883.199</v>
      </c>
      <c r="H36" s="44">
        <f t="shared" si="1"/>
        <v>-0.0015199999999999936</v>
      </c>
      <c r="I36" s="47">
        <f t="shared" si="0"/>
        <v>-1634.6259999999893</v>
      </c>
      <c r="J36" s="61"/>
      <c r="M36" s="64"/>
      <c r="O36" s="64"/>
    </row>
    <row r="37" spans="2:15" ht="12.75">
      <c r="B37" s="197" t="s">
        <v>64</v>
      </c>
      <c r="C37" s="198"/>
      <c r="D37" s="58">
        <v>0.12398</v>
      </c>
      <c r="E37" s="45">
        <v>109466.42</v>
      </c>
      <c r="F37" s="44">
        <v>0.12833</v>
      </c>
      <c r="G37" s="45">
        <v>113305.777</v>
      </c>
      <c r="H37" s="44">
        <f t="shared" si="1"/>
        <v>-0.004349999999999993</v>
      </c>
      <c r="I37" s="47">
        <f t="shared" si="0"/>
        <v>-3839.3570000000036</v>
      </c>
      <c r="J37" s="61"/>
      <c r="M37" s="64"/>
      <c r="O37" s="64"/>
    </row>
    <row r="38" spans="2:15" ht="12.75">
      <c r="B38" s="197" t="s">
        <v>61</v>
      </c>
      <c r="C38" s="198"/>
      <c r="D38" s="58">
        <v>0.14445</v>
      </c>
      <c r="E38" s="45">
        <v>118077.179</v>
      </c>
      <c r="F38" s="44">
        <v>0.15014</v>
      </c>
      <c r="G38" s="45">
        <v>122726.728</v>
      </c>
      <c r="H38" s="44">
        <f t="shared" si="1"/>
        <v>-0.005690000000000001</v>
      </c>
      <c r="I38" s="47">
        <f t="shared" si="0"/>
        <v>-4649.548999999999</v>
      </c>
      <c r="J38" s="61"/>
      <c r="M38" s="64"/>
      <c r="O38" s="64"/>
    </row>
    <row r="39" spans="2:10" ht="13.5" thickBot="1">
      <c r="B39" s="199" t="s">
        <v>60</v>
      </c>
      <c r="C39" s="200"/>
      <c r="D39" s="59">
        <v>0.07268</v>
      </c>
      <c r="E39" s="49">
        <v>261712.111</v>
      </c>
      <c r="F39" s="48">
        <v>0.07558</v>
      </c>
      <c r="G39" s="49">
        <v>272153.021</v>
      </c>
      <c r="H39" s="48">
        <f t="shared" si="1"/>
        <v>-0.0029</v>
      </c>
      <c r="I39" s="50">
        <f t="shared" si="0"/>
        <v>-10440.910000000003</v>
      </c>
      <c r="J39" s="61"/>
    </row>
    <row r="40" spans="2:15" ht="12.75">
      <c r="B40" s="201"/>
      <c r="C40" s="201"/>
      <c r="D40" s="23"/>
      <c r="E40" s="60"/>
      <c r="F40" s="23"/>
      <c r="G40" s="60"/>
      <c r="H40" s="23"/>
      <c r="I40" s="60"/>
      <c r="J40" s="61"/>
      <c r="M40" s="64"/>
      <c r="O40" s="64"/>
    </row>
    <row r="41" spans="2:15" ht="12.75">
      <c r="B41" s="133" t="s">
        <v>71</v>
      </c>
      <c r="C41" s="133"/>
      <c r="D41" s="133"/>
      <c r="E41" s="133"/>
      <c r="F41" s="133"/>
      <c r="G41" s="133"/>
      <c r="H41" s="133"/>
      <c r="I41" s="133"/>
      <c r="J41" s="133"/>
      <c r="M41" s="64"/>
      <c r="O41" s="64"/>
    </row>
    <row r="42" spans="2:10" ht="12.75">
      <c r="B42" s="191"/>
      <c r="C42" s="191"/>
      <c r="D42" s="191"/>
      <c r="E42" s="191"/>
      <c r="F42" s="191"/>
      <c r="G42" s="191"/>
      <c r="H42" s="191"/>
      <c r="I42" s="191"/>
      <c r="J42" s="191"/>
    </row>
    <row r="43" spans="2:10" ht="12.75">
      <c r="B43" s="63" t="s">
        <v>84</v>
      </c>
      <c r="C43" s="63"/>
      <c r="D43" s="63"/>
      <c r="E43" s="63"/>
      <c r="F43" s="63"/>
      <c r="G43" s="63"/>
      <c r="H43" s="63"/>
      <c r="I43" s="63"/>
      <c r="J43" s="63"/>
    </row>
    <row r="44" ht="12.75">
      <c r="B44" t="s">
        <v>119</v>
      </c>
    </row>
    <row r="45" spans="2:10" ht="12.75">
      <c r="B45" s="34"/>
      <c r="C45" s="33"/>
      <c r="D45" s="33"/>
      <c r="E45" s="33"/>
      <c r="F45" s="33"/>
      <c r="G45" s="33"/>
      <c r="H45" s="33"/>
      <c r="I45" s="33"/>
      <c r="J45" s="33"/>
    </row>
    <row r="46" spans="2:20" ht="25.5" customHeight="1">
      <c r="B46" s="133" t="s">
        <v>73</v>
      </c>
      <c r="C46" s="133"/>
      <c r="D46" s="133"/>
      <c r="E46" s="133"/>
      <c r="F46" s="133"/>
      <c r="G46" s="133"/>
      <c r="H46" s="133"/>
      <c r="I46" s="133"/>
      <c r="J46" s="133"/>
      <c r="K46" s="32"/>
      <c r="L46" s="32"/>
      <c r="M46" s="32"/>
      <c r="N46" s="32"/>
      <c r="O46" s="32"/>
      <c r="P46" s="32"/>
      <c r="Q46" s="32"/>
      <c r="R46" s="32"/>
      <c r="S46" s="32"/>
      <c r="T46" s="32"/>
    </row>
    <row r="47" spans="2:10" ht="25.5" customHeight="1">
      <c r="B47" s="255" t="s">
        <v>130</v>
      </c>
      <c r="C47" s="255"/>
      <c r="D47" s="255"/>
      <c r="E47" s="255"/>
      <c r="F47" s="255"/>
      <c r="G47" s="255"/>
      <c r="H47" s="255"/>
      <c r="I47" s="255"/>
      <c r="J47" s="255"/>
    </row>
    <row r="48" spans="2:10" ht="12.75">
      <c r="B48" s="62"/>
      <c r="C48" s="62"/>
      <c r="D48" s="62"/>
      <c r="E48" s="62"/>
      <c r="F48" s="62"/>
      <c r="G48" s="62"/>
      <c r="H48" s="62"/>
      <c r="I48" s="62"/>
      <c r="J48" s="62"/>
    </row>
    <row r="49" spans="2:10" ht="12.75">
      <c r="B49" s="133" t="s">
        <v>72</v>
      </c>
      <c r="C49" s="133"/>
      <c r="D49" s="133"/>
      <c r="E49" s="133"/>
      <c r="F49" s="133"/>
      <c r="G49" s="133"/>
      <c r="H49" s="133"/>
      <c r="I49" s="133"/>
      <c r="J49" s="133"/>
    </row>
    <row r="50" spans="2:10" ht="12.75">
      <c r="B50" s="62"/>
      <c r="C50" s="62"/>
      <c r="D50" s="62"/>
      <c r="E50" s="62"/>
      <c r="F50" s="62"/>
      <c r="G50" s="62"/>
      <c r="H50" s="62"/>
      <c r="I50" s="62"/>
      <c r="J50" s="62"/>
    </row>
    <row r="51" spans="2:10" ht="37.5" customHeight="1">
      <c r="B51" s="191" t="s">
        <v>24</v>
      </c>
      <c r="C51" s="191"/>
      <c r="D51" s="191"/>
      <c r="E51" s="191"/>
      <c r="F51" s="191"/>
      <c r="G51" s="191"/>
      <c r="H51" s="191"/>
      <c r="I51" s="191"/>
      <c r="J51" s="191"/>
    </row>
    <row r="52" spans="2:10" ht="12.75">
      <c r="B52" s="191" t="s">
        <v>75</v>
      </c>
      <c r="C52" s="191"/>
      <c r="D52" s="191"/>
      <c r="E52" s="191"/>
      <c r="F52" s="191"/>
      <c r="G52" s="191"/>
      <c r="H52" s="191"/>
      <c r="I52" s="191"/>
      <c r="J52" s="191"/>
    </row>
    <row r="53" spans="2:10" ht="12.75">
      <c r="B53" s="192" t="s">
        <v>74</v>
      </c>
      <c r="C53" s="192"/>
      <c r="D53" s="192"/>
      <c r="E53" s="192"/>
      <c r="F53" s="192"/>
      <c r="G53" s="192"/>
      <c r="H53" s="192"/>
      <c r="I53" s="192"/>
      <c r="J53" s="192"/>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89" t="s">
        <v>25</v>
      </c>
      <c r="C59" s="182"/>
      <c r="D59" s="182"/>
      <c r="E59" s="182"/>
      <c r="F59" s="182"/>
      <c r="G59" s="182"/>
      <c r="H59" s="182"/>
      <c r="I59" s="182"/>
      <c r="J59" s="183"/>
    </row>
    <row r="60" spans="2:10" ht="46.5" customHeight="1" thickBot="1">
      <c r="B60" s="189" t="s">
        <v>26</v>
      </c>
      <c r="C60" s="183"/>
      <c r="D60" s="189" t="s">
        <v>27</v>
      </c>
      <c r="E60" s="183"/>
      <c r="F60" s="189" t="s">
        <v>28</v>
      </c>
      <c r="G60" s="183"/>
      <c r="H60" s="193" t="s">
        <v>29</v>
      </c>
      <c r="I60" s="194"/>
      <c r="J60" s="195"/>
    </row>
    <row r="61" spans="2:13" ht="18" customHeight="1" thickBot="1">
      <c r="B61" s="250">
        <f>D61+F61+H61</f>
        <v>36614.65815</v>
      </c>
      <c r="C61" s="251"/>
      <c r="D61" s="252">
        <f>K67</f>
        <v>6095.18</v>
      </c>
      <c r="E61" s="253"/>
      <c r="F61" s="252">
        <f>K71</f>
        <v>9790.045150000002</v>
      </c>
      <c r="G61" s="253"/>
      <c r="H61" s="252">
        <f>K79</f>
        <v>20729.433</v>
      </c>
      <c r="I61" s="254"/>
      <c r="J61" s="253"/>
      <c r="K61" s="65">
        <f>D61</f>
        <v>6095.18</v>
      </c>
      <c r="L61" s="65">
        <f>F61-K74</f>
        <v>9548.008150000001</v>
      </c>
      <c r="M61" s="65">
        <f>H61+K74</f>
        <v>20971.47</v>
      </c>
    </row>
    <row r="64" ht="12.75">
      <c r="B64" s="37" t="s">
        <v>81</v>
      </c>
    </row>
    <row r="65" ht="13.5" thickBot="1"/>
    <row r="66" spans="2:10" ht="24.75" customHeight="1" thickBot="1">
      <c r="B66" s="189" t="s">
        <v>39</v>
      </c>
      <c r="C66" s="182"/>
      <c r="D66" s="182"/>
      <c r="E66" s="182"/>
      <c r="F66" s="182" t="s">
        <v>68</v>
      </c>
      <c r="G66" s="182"/>
      <c r="H66" s="182"/>
      <c r="I66" s="182" t="s">
        <v>51</v>
      </c>
      <c r="J66" s="183"/>
    </row>
    <row r="67" spans="2:11" ht="24.75" customHeight="1" thickBot="1">
      <c r="B67" s="141" t="s">
        <v>27</v>
      </c>
      <c r="C67" s="142"/>
      <c r="D67" s="142"/>
      <c r="E67" s="142"/>
      <c r="F67" s="143"/>
      <c r="G67" s="143"/>
      <c r="H67" s="143"/>
      <c r="I67" s="182"/>
      <c r="J67" s="183"/>
      <c r="K67" s="66">
        <f>SUM(K68:K70)</f>
        <v>6095.18</v>
      </c>
    </row>
    <row r="68" spans="2:11" s="96" customFormat="1" ht="24.75" customHeight="1">
      <c r="B68" s="277" t="s">
        <v>45</v>
      </c>
      <c r="C68" s="278"/>
      <c r="D68" s="278"/>
      <c r="E68" s="278"/>
      <c r="F68" s="273" t="s">
        <v>79</v>
      </c>
      <c r="G68" s="273"/>
      <c r="H68" s="273"/>
      <c r="I68" s="180" t="s">
        <v>52</v>
      </c>
      <c r="J68" s="181"/>
      <c r="K68" s="79">
        <v>4724.215</v>
      </c>
    </row>
    <row r="69" spans="2:11" s="96" customFormat="1" ht="24.75" customHeight="1">
      <c r="B69" s="279" t="s">
        <v>44</v>
      </c>
      <c r="C69" s="280"/>
      <c r="D69" s="280"/>
      <c r="E69" s="280"/>
      <c r="F69" s="274" t="s">
        <v>79</v>
      </c>
      <c r="G69" s="274"/>
      <c r="H69" s="274"/>
      <c r="I69" s="167" t="s">
        <v>52</v>
      </c>
      <c r="J69" s="168"/>
      <c r="K69" s="79">
        <v>38.864</v>
      </c>
    </row>
    <row r="70" spans="2:11" s="96" customFormat="1" ht="24.75" customHeight="1" thickBot="1">
      <c r="B70" s="281" t="s">
        <v>40</v>
      </c>
      <c r="C70" s="282"/>
      <c r="D70" s="282"/>
      <c r="E70" s="282"/>
      <c r="F70" s="274" t="s">
        <v>79</v>
      </c>
      <c r="G70" s="274"/>
      <c r="H70" s="274"/>
      <c r="I70" s="167" t="s">
        <v>52</v>
      </c>
      <c r="J70" s="168"/>
      <c r="K70" s="79">
        <v>1332.101</v>
      </c>
    </row>
    <row r="71" spans="2:11" ht="24.75" customHeight="1" thickBot="1">
      <c r="B71" s="141" t="s">
        <v>28</v>
      </c>
      <c r="C71" s="142"/>
      <c r="D71" s="142"/>
      <c r="E71" s="142"/>
      <c r="F71" s="143"/>
      <c r="G71" s="143"/>
      <c r="H71" s="143"/>
      <c r="I71" s="245"/>
      <c r="J71" s="246"/>
      <c r="K71" s="66">
        <f>SUM(K72:K78)</f>
        <v>9790.045150000002</v>
      </c>
    </row>
    <row r="72" spans="2:11" ht="24.75" customHeight="1">
      <c r="B72" s="41" t="s">
        <v>46</v>
      </c>
      <c r="C72" s="42"/>
      <c r="D72" s="42"/>
      <c r="E72" s="42"/>
      <c r="F72" s="247" t="s">
        <v>79</v>
      </c>
      <c r="G72" s="247"/>
      <c r="H72" s="247"/>
      <c r="I72" s="248" t="s">
        <v>53</v>
      </c>
      <c r="J72" s="249"/>
      <c r="K72" s="79">
        <v>169.077</v>
      </c>
    </row>
    <row r="73" spans="2:11" ht="24.75" customHeight="1">
      <c r="B73" s="240" t="s">
        <v>47</v>
      </c>
      <c r="C73" s="241"/>
      <c r="D73" s="241"/>
      <c r="E73" s="241"/>
      <c r="F73" s="232" t="s">
        <v>79</v>
      </c>
      <c r="G73" s="232"/>
      <c r="H73" s="232"/>
      <c r="I73" s="233" t="s">
        <v>53</v>
      </c>
      <c r="J73" s="234"/>
      <c r="K73" s="79">
        <v>4242.71715</v>
      </c>
    </row>
    <row r="74" spans="2:12" ht="24.75" customHeight="1">
      <c r="B74" s="240" t="s">
        <v>41</v>
      </c>
      <c r="C74" s="241"/>
      <c r="D74" s="241"/>
      <c r="E74" s="241"/>
      <c r="F74" s="232" t="s">
        <v>79</v>
      </c>
      <c r="G74" s="232"/>
      <c r="H74" s="232"/>
      <c r="I74" s="233" t="s">
        <v>53</v>
      </c>
      <c r="J74" s="234"/>
      <c r="K74" s="79">
        <v>242.037</v>
      </c>
      <c r="L74" s="65">
        <f>K73+K74</f>
        <v>4484.754150000001</v>
      </c>
    </row>
    <row r="75" spans="2:11" ht="24.75" customHeight="1">
      <c r="B75" s="230" t="s">
        <v>48</v>
      </c>
      <c r="C75" s="231"/>
      <c r="D75" s="231"/>
      <c r="E75" s="231"/>
      <c r="F75" s="232" t="s">
        <v>79</v>
      </c>
      <c r="G75" s="232"/>
      <c r="H75" s="232"/>
      <c r="I75" s="233" t="s">
        <v>53</v>
      </c>
      <c r="J75" s="234"/>
      <c r="K75" s="79">
        <v>4698.78</v>
      </c>
    </row>
    <row r="76" spans="2:12" ht="24.75" customHeight="1">
      <c r="B76" s="240" t="s">
        <v>49</v>
      </c>
      <c r="C76" s="241"/>
      <c r="D76" s="241"/>
      <c r="E76" s="241"/>
      <c r="F76" s="232" t="s">
        <v>79</v>
      </c>
      <c r="G76" s="232"/>
      <c r="H76" s="232"/>
      <c r="I76" s="233" t="s">
        <v>54</v>
      </c>
      <c r="J76" s="234"/>
      <c r="K76" s="79">
        <v>325.326</v>
      </c>
      <c r="L76" s="65">
        <f>K75+K76</f>
        <v>5024.106</v>
      </c>
    </row>
    <row r="77" spans="2:11" ht="24.75" customHeight="1">
      <c r="B77" s="230" t="s">
        <v>82</v>
      </c>
      <c r="C77" s="231"/>
      <c r="D77" s="231"/>
      <c r="E77" s="231"/>
      <c r="F77" s="232" t="s">
        <v>79</v>
      </c>
      <c r="G77" s="232"/>
      <c r="H77" s="232"/>
      <c r="I77" s="233" t="s">
        <v>53</v>
      </c>
      <c r="J77" s="234"/>
      <c r="K77" s="79">
        <v>112.108</v>
      </c>
    </row>
    <row r="78" spans="2:11" ht="24.75" customHeight="1" thickBot="1">
      <c r="B78" s="275" t="s">
        <v>42</v>
      </c>
      <c r="C78" s="276"/>
      <c r="D78" s="276"/>
      <c r="E78" s="276"/>
      <c r="F78" s="267" t="s">
        <v>79</v>
      </c>
      <c r="G78" s="267"/>
      <c r="H78" s="267"/>
      <c r="I78" s="265" t="s">
        <v>54</v>
      </c>
      <c r="J78" s="266"/>
      <c r="K78" s="66"/>
    </row>
    <row r="79" spans="2:11" ht="24.75" customHeight="1" thickBot="1">
      <c r="B79" s="141" t="s">
        <v>29</v>
      </c>
      <c r="C79" s="142"/>
      <c r="D79" s="142"/>
      <c r="E79" s="142"/>
      <c r="F79" s="143"/>
      <c r="G79" s="143"/>
      <c r="H79" s="143"/>
      <c r="I79" s="245"/>
      <c r="J79" s="246"/>
      <c r="K79" s="66">
        <f>SUM(K80)</f>
        <v>20729.433</v>
      </c>
    </row>
    <row r="80" spans="2:11" ht="24.75" customHeight="1" thickBot="1">
      <c r="B80" s="271" t="s">
        <v>43</v>
      </c>
      <c r="C80" s="272"/>
      <c r="D80" s="272"/>
      <c r="E80" s="272"/>
      <c r="F80" s="270" t="s">
        <v>79</v>
      </c>
      <c r="G80" s="270"/>
      <c r="H80" s="270"/>
      <c r="I80" s="268" t="s">
        <v>52</v>
      </c>
      <c r="J80" s="269"/>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33" t="s">
        <v>30</v>
      </c>
      <c r="C86" s="133"/>
      <c r="D86" s="133"/>
      <c r="E86" s="133"/>
      <c r="F86" s="133"/>
      <c r="G86" s="133"/>
      <c r="H86" s="133"/>
      <c r="I86" s="133"/>
      <c r="J86" s="133"/>
    </row>
    <row r="87" spans="2:10" ht="96.75" customHeight="1">
      <c r="B87" s="133" t="s">
        <v>35</v>
      </c>
      <c r="C87" s="133"/>
      <c r="D87" s="133"/>
      <c r="E87" s="133"/>
      <c r="F87" s="133"/>
      <c r="G87" s="133"/>
      <c r="H87" s="133"/>
      <c r="I87" s="133"/>
      <c r="J87" s="133"/>
    </row>
    <row r="88" spans="2:10" ht="38.25" customHeight="1">
      <c r="B88" s="133" t="s">
        <v>31</v>
      </c>
      <c r="C88" s="133"/>
      <c r="D88" s="133"/>
      <c r="E88" s="133"/>
      <c r="F88" s="133"/>
      <c r="G88" s="133"/>
      <c r="H88" s="133"/>
      <c r="I88" s="133"/>
      <c r="J88" s="133"/>
    </row>
    <row r="89" spans="2:10" ht="69.75" customHeight="1">
      <c r="B89" s="133" t="s">
        <v>32</v>
      </c>
      <c r="C89" s="133"/>
      <c r="D89" s="133"/>
      <c r="E89" s="133"/>
      <c r="F89" s="133"/>
      <c r="G89" s="133"/>
      <c r="H89" s="133"/>
      <c r="I89" s="133"/>
      <c r="J89" s="133"/>
    </row>
    <row r="90" spans="2:10" ht="171" customHeight="1">
      <c r="B90" s="133" t="s">
        <v>33</v>
      </c>
      <c r="C90" s="133"/>
      <c r="D90" s="133"/>
      <c r="E90" s="133"/>
      <c r="F90" s="133"/>
      <c r="G90" s="133"/>
      <c r="H90" s="133"/>
      <c r="I90" s="133"/>
      <c r="J90" s="133"/>
    </row>
    <row r="91" spans="2:10" ht="62.25" customHeight="1">
      <c r="B91" s="133" t="s">
        <v>34</v>
      </c>
      <c r="C91" s="133"/>
      <c r="D91" s="133"/>
      <c r="E91" s="133"/>
      <c r="F91" s="133"/>
      <c r="G91" s="133"/>
      <c r="H91" s="133"/>
      <c r="I91" s="133"/>
      <c r="J91" s="133"/>
    </row>
    <row r="92" spans="2:10" ht="51.75" customHeight="1">
      <c r="B92" s="133" t="s">
        <v>36</v>
      </c>
      <c r="C92" s="133"/>
      <c r="D92" s="133"/>
      <c r="E92" s="133"/>
      <c r="F92" s="133"/>
      <c r="G92" s="133"/>
      <c r="H92" s="133"/>
      <c r="I92" s="133"/>
      <c r="J92" s="133"/>
    </row>
  </sheetData>
  <sheetProtection/>
  <mergeCells count="97">
    <mergeCell ref="B4:J4"/>
    <mergeCell ref="B42:J42"/>
    <mergeCell ref="B41:J41"/>
    <mergeCell ref="B46:J46"/>
    <mergeCell ref="B47:J47"/>
    <mergeCell ref="B49:J49"/>
    <mergeCell ref="B31:C31"/>
    <mergeCell ref="B32:C32"/>
    <mergeCell ref="B33:C33"/>
    <mergeCell ref="B38:C38"/>
    <mergeCell ref="B53:J53"/>
    <mergeCell ref="B52:J52"/>
    <mergeCell ref="H27:I27"/>
    <mergeCell ref="B39:C39"/>
    <mergeCell ref="B37:C37"/>
    <mergeCell ref="B36:C36"/>
    <mergeCell ref="B35:C35"/>
    <mergeCell ref="B34:C34"/>
    <mergeCell ref="B29:C29"/>
    <mergeCell ref="B30:C30"/>
    <mergeCell ref="F7:J7"/>
    <mergeCell ref="D7:D9"/>
    <mergeCell ref="E7:E9"/>
    <mergeCell ref="D27:E27"/>
    <mergeCell ref="F27:G27"/>
    <mergeCell ref="B23:J23"/>
    <mergeCell ref="B22:J22"/>
    <mergeCell ref="B21:J21"/>
    <mergeCell ref="F60:G60"/>
    <mergeCell ref="F61:G61"/>
    <mergeCell ref="B51:J51"/>
    <mergeCell ref="B70:E70"/>
    <mergeCell ref="H61:J61"/>
    <mergeCell ref="B59:J59"/>
    <mergeCell ref="D60:E60"/>
    <mergeCell ref="B61:C61"/>
    <mergeCell ref="I70:J70"/>
    <mergeCell ref="H60:J60"/>
    <mergeCell ref="B86:J86"/>
    <mergeCell ref="B87:J87"/>
    <mergeCell ref="B89:J89"/>
    <mergeCell ref="B88:J88"/>
    <mergeCell ref="B60:C60"/>
    <mergeCell ref="D61:E61"/>
    <mergeCell ref="B66:E66"/>
    <mergeCell ref="B68:E68"/>
    <mergeCell ref="B67:E67"/>
    <mergeCell ref="B69:E69"/>
    <mergeCell ref="B92:J92"/>
    <mergeCell ref="B91:J91"/>
    <mergeCell ref="F8:G8"/>
    <mergeCell ref="B5:J5"/>
    <mergeCell ref="B7:B9"/>
    <mergeCell ref="C7:C9"/>
    <mergeCell ref="B90:J90"/>
    <mergeCell ref="B71:E71"/>
    <mergeCell ref="B73:E73"/>
    <mergeCell ref="B74:E74"/>
    <mergeCell ref="B75:E75"/>
    <mergeCell ref="B76:E76"/>
    <mergeCell ref="B77:E77"/>
    <mergeCell ref="B78:E78"/>
    <mergeCell ref="B79:E79"/>
    <mergeCell ref="B80:E80"/>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I80:J80"/>
    <mergeCell ref="F80:H80"/>
    <mergeCell ref="I71:J71"/>
    <mergeCell ref="I72:J72"/>
    <mergeCell ref="I73:J73"/>
    <mergeCell ref="I74:J74"/>
    <mergeCell ref="I75:J75"/>
    <mergeCell ref="I76:J76"/>
    <mergeCell ref="B40:C40"/>
    <mergeCell ref="B27:C28"/>
    <mergeCell ref="B25:J25"/>
    <mergeCell ref="I77:J77"/>
    <mergeCell ref="I78:J78"/>
    <mergeCell ref="I79:J79"/>
    <mergeCell ref="I66:J66"/>
    <mergeCell ref="I67:J67"/>
    <mergeCell ref="I68:J68"/>
    <mergeCell ref="I69:J69"/>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5.xml><?xml version="1.0" encoding="utf-8"?>
<worksheet xmlns="http://schemas.openxmlformats.org/spreadsheetml/2006/main" xmlns:r="http://schemas.openxmlformats.org/officeDocument/2006/relationships">
  <dimension ref="B2:S90"/>
  <sheetViews>
    <sheetView view="pageBreakPreview" zoomScaleSheetLayoutView="100" zoomScalePageLayoutView="0" workbookViewId="0" topLeftCell="A40">
      <selection activeCell="I14" sqref="I1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38</v>
      </c>
    </row>
    <row r="3" ht="15.75">
      <c r="B3" s="38" t="s">
        <v>37</v>
      </c>
    </row>
    <row r="4" spans="2:10" ht="12.75">
      <c r="B4" s="22"/>
      <c r="C4" s="22"/>
      <c r="D4" s="22"/>
      <c r="E4" s="23"/>
      <c r="F4" s="22"/>
      <c r="G4" s="23"/>
      <c r="H4" s="23"/>
      <c r="I4" s="23"/>
      <c r="J4" s="23"/>
    </row>
    <row r="5" spans="2:10" ht="12.75" customHeight="1">
      <c r="B5" s="204" t="s">
        <v>85</v>
      </c>
      <c r="C5" s="204"/>
      <c r="D5" s="204"/>
      <c r="E5" s="204"/>
      <c r="F5" s="204"/>
      <c r="G5" s="204"/>
      <c r="H5" s="204"/>
      <c r="I5" s="204"/>
      <c r="J5" s="204"/>
    </row>
    <row r="6" spans="2:10" ht="13.5" thickBot="1">
      <c r="B6" s="1"/>
      <c r="C6" s="1"/>
      <c r="D6" s="1"/>
      <c r="E6" s="1"/>
      <c r="F6" s="1"/>
      <c r="G6" s="1"/>
      <c r="H6" s="1"/>
      <c r="I6" s="1"/>
      <c r="J6" s="1"/>
    </row>
    <row r="7" spans="2:10" ht="13.5" customHeight="1" thickBot="1">
      <c r="B7" s="283" t="s">
        <v>0</v>
      </c>
      <c r="C7" s="283" t="s">
        <v>1</v>
      </c>
      <c r="D7" s="283" t="s">
        <v>2</v>
      </c>
      <c r="E7" s="287" t="s">
        <v>3</v>
      </c>
      <c r="F7" s="218" t="s">
        <v>4</v>
      </c>
      <c r="G7" s="219"/>
      <c r="H7" s="219"/>
      <c r="I7" s="219"/>
      <c r="J7" s="220"/>
    </row>
    <row r="8" spans="2:10" ht="13.5" thickBot="1">
      <c r="B8" s="284"/>
      <c r="C8" s="284"/>
      <c r="D8" s="284"/>
      <c r="E8" s="288"/>
      <c r="F8" s="221" t="s">
        <v>5</v>
      </c>
      <c r="G8" s="222"/>
      <c r="H8" s="25" t="s">
        <v>6</v>
      </c>
      <c r="I8" s="26" t="s">
        <v>7</v>
      </c>
      <c r="J8" s="27" t="s">
        <v>8</v>
      </c>
    </row>
    <row r="9" spans="2:10" ht="13.5" thickBot="1">
      <c r="B9" s="285"/>
      <c r="C9" s="285"/>
      <c r="D9" s="286"/>
      <c r="E9" s="289"/>
      <c r="F9" s="24" t="s">
        <v>9</v>
      </c>
      <c r="G9" s="28">
        <v>110</v>
      </c>
      <c r="H9" s="29">
        <v>35</v>
      </c>
      <c r="I9" s="30">
        <v>10</v>
      </c>
      <c r="J9" s="31">
        <v>0.4</v>
      </c>
    </row>
    <row r="10" spans="2:10" ht="22.5" thickBot="1">
      <c r="B10" s="17" t="s">
        <v>10</v>
      </c>
      <c r="C10" s="2" t="s">
        <v>70</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77</v>
      </c>
      <c r="D12" s="3" t="s">
        <v>11</v>
      </c>
      <c r="E12" s="11">
        <f>SUM(F12:J12)</f>
        <v>2251833.8</v>
      </c>
      <c r="F12" s="16">
        <v>29547.7</v>
      </c>
      <c r="G12" s="12">
        <v>620583.1</v>
      </c>
      <c r="H12" s="13">
        <v>272997.3</v>
      </c>
      <c r="I12" s="13">
        <v>477046.8</v>
      </c>
      <c r="J12" s="13">
        <v>851658.9</v>
      </c>
    </row>
    <row r="13" spans="2:10" ht="22.5" thickBot="1">
      <c r="B13" s="19" t="s">
        <v>16</v>
      </c>
      <c r="C13" s="3" t="s">
        <v>69</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201" t="s">
        <v>76</v>
      </c>
      <c r="C18" s="201"/>
      <c r="D18" s="201"/>
      <c r="E18" s="201"/>
      <c r="F18" s="201"/>
      <c r="G18" s="201"/>
      <c r="H18" s="201"/>
      <c r="I18" s="201"/>
      <c r="J18" s="201"/>
    </row>
    <row r="19" spans="2:10" ht="12.75" customHeight="1">
      <c r="B19" s="201" t="s">
        <v>78</v>
      </c>
      <c r="C19" s="201"/>
      <c r="D19" s="201"/>
      <c r="E19" s="201"/>
      <c r="F19" s="201"/>
      <c r="G19" s="201"/>
      <c r="H19" s="201"/>
      <c r="I19" s="201"/>
      <c r="J19" s="201"/>
    </row>
    <row r="20" spans="2:10" ht="12.75">
      <c r="B20" s="201"/>
      <c r="C20" s="201"/>
      <c r="D20" s="201"/>
      <c r="E20" s="201"/>
      <c r="F20" s="201"/>
      <c r="G20" s="201"/>
      <c r="H20" s="201"/>
      <c r="I20" s="201"/>
      <c r="J20" s="201"/>
    </row>
    <row r="21" spans="2:10" ht="12.75">
      <c r="B21" s="43"/>
      <c r="C21" s="22"/>
      <c r="D21" s="22"/>
      <c r="E21" s="23"/>
      <c r="F21" s="23"/>
      <c r="G21" s="23"/>
      <c r="H21" s="23"/>
      <c r="I21" s="23"/>
      <c r="J21" s="23"/>
    </row>
    <row r="22" spans="2:10" ht="12.75">
      <c r="B22" s="204" t="s">
        <v>86</v>
      </c>
      <c r="C22" s="204"/>
      <c r="D22" s="204"/>
      <c r="E22" s="204"/>
      <c r="F22" s="204"/>
      <c r="G22" s="204"/>
      <c r="H22" s="204"/>
      <c r="I22" s="204"/>
      <c r="J22" s="204"/>
    </row>
    <row r="23" spans="2:10" ht="13.5" thickBot="1">
      <c r="B23" s="43"/>
      <c r="C23" s="22"/>
      <c r="D23" s="22"/>
      <c r="E23" s="23"/>
      <c r="F23" s="23"/>
      <c r="G23" s="23"/>
      <c r="H23" s="23"/>
      <c r="I23" s="23"/>
      <c r="J23" s="23"/>
    </row>
    <row r="24" spans="2:10" ht="25.5" customHeight="1">
      <c r="B24" s="205" t="s">
        <v>67</v>
      </c>
      <c r="C24" s="206"/>
      <c r="D24" s="209" t="s">
        <v>66</v>
      </c>
      <c r="E24" s="210"/>
      <c r="F24" s="211" t="s">
        <v>17</v>
      </c>
      <c r="G24" s="211"/>
      <c r="H24" s="211" t="s">
        <v>21</v>
      </c>
      <c r="I24" s="212"/>
      <c r="J24" s="23"/>
    </row>
    <row r="25" spans="2:10" ht="13.5" thickBot="1">
      <c r="B25" s="207"/>
      <c r="C25" s="208"/>
      <c r="D25" s="56" t="s">
        <v>14</v>
      </c>
      <c r="E25" s="54" t="s">
        <v>11</v>
      </c>
      <c r="F25" s="53" t="s">
        <v>14</v>
      </c>
      <c r="G25" s="54" t="s">
        <v>11</v>
      </c>
      <c r="H25" s="53" t="s">
        <v>14</v>
      </c>
      <c r="I25" s="55" t="s">
        <v>11</v>
      </c>
      <c r="J25" s="23"/>
    </row>
    <row r="26" spans="2:10" ht="12.75">
      <c r="B26" s="202" t="s">
        <v>55</v>
      </c>
      <c r="C26" s="203"/>
      <c r="D26" s="57">
        <v>0.16168</v>
      </c>
      <c r="E26" s="51">
        <v>195515.201</v>
      </c>
      <c r="F26" s="46">
        <v>0.16705</v>
      </c>
      <c r="G26" s="51">
        <v>202006.337</v>
      </c>
      <c r="H26" s="46">
        <v>-0.005367860963032016</v>
      </c>
      <c r="I26" s="52">
        <v>-6491.135999999999</v>
      </c>
      <c r="J26" s="61"/>
    </row>
    <row r="27" spans="2:10" ht="12.75">
      <c r="B27" s="197" t="s">
        <v>56</v>
      </c>
      <c r="C27" s="198"/>
      <c r="D27" s="58">
        <v>0.09353</v>
      </c>
      <c r="E27" s="45">
        <v>133458.458</v>
      </c>
      <c r="F27" s="44">
        <v>0.09887</v>
      </c>
      <c r="G27" s="45">
        <v>141075.634</v>
      </c>
      <c r="H27" s="44">
        <v>-0.0053384435057744215</v>
      </c>
      <c r="I27" s="47">
        <v>-7617.175999999978</v>
      </c>
      <c r="J27" s="61"/>
    </row>
    <row r="28" spans="2:10" ht="12.75">
      <c r="B28" s="197" t="s">
        <v>57</v>
      </c>
      <c r="C28" s="198"/>
      <c r="D28" s="58">
        <v>0.0857</v>
      </c>
      <c r="E28" s="45">
        <v>370222.983</v>
      </c>
      <c r="F28" s="44">
        <v>0.09046078491293692</v>
      </c>
      <c r="G28" s="45">
        <v>390809.046</v>
      </c>
      <c r="H28" s="44">
        <v>-0.0047650673297034325</v>
      </c>
      <c r="I28" s="47">
        <v>-20586.062999999966</v>
      </c>
      <c r="J28" s="61"/>
    </row>
    <row r="29" spans="2:10" ht="12.75">
      <c r="B29" s="197" t="s">
        <v>58</v>
      </c>
      <c r="C29" s="198"/>
      <c r="D29" s="58">
        <v>0.18123</v>
      </c>
      <c r="E29" s="45">
        <v>110008.087</v>
      </c>
      <c r="F29" s="44">
        <v>0.18705</v>
      </c>
      <c r="G29" s="45">
        <v>113537.223</v>
      </c>
      <c r="H29" s="44">
        <v>-0.005814031914072069</v>
      </c>
      <c r="I29" s="47">
        <v>-3529.1359999999986</v>
      </c>
      <c r="J29" s="61"/>
    </row>
    <row r="30" spans="2:10" ht="12.75">
      <c r="B30" s="197" t="s">
        <v>59</v>
      </c>
      <c r="C30" s="198"/>
      <c r="D30" s="58">
        <v>0.16619</v>
      </c>
      <c r="E30" s="45">
        <v>160974.752</v>
      </c>
      <c r="F30" s="44">
        <v>0.17383</v>
      </c>
      <c r="G30" s="45">
        <v>168380.647</v>
      </c>
      <c r="H30" s="44">
        <v>-0.0076455991439012575</v>
      </c>
      <c r="I30" s="47">
        <v>-7405.8949999999895</v>
      </c>
      <c r="J30" s="61"/>
    </row>
    <row r="31" spans="2:10" ht="12.75">
      <c r="B31" s="197" t="s">
        <v>62</v>
      </c>
      <c r="C31" s="198"/>
      <c r="D31" s="58">
        <v>0.15664</v>
      </c>
      <c r="E31" s="45">
        <v>129477.013</v>
      </c>
      <c r="F31" s="44">
        <v>0.16993</v>
      </c>
      <c r="G31" s="45">
        <v>140456.656</v>
      </c>
      <c r="H31" s="44">
        <v>-0.01328340321209301</v>
      </c>
      <c r="I31" s="47">
        <v>-10979.642999999982</v>
      </c>
      <c r="J31" s="61"/>
    </row>
    <row r="32" spans="2:10" ht="12.75">
      <c r="B32" s="197" t="s">
        <v>63</v>
      </c>
      <c r="C32" s="198"/>
      <c r="D32" s="58">
        <v>0.21894</v>
      </c>
      <c r="E32" s="45">
        <v>521701.325</v>
      </c>
      <c r="F32" s="44">
        <v>0.19013</v>
      </c>
      <c r="G32" s="45">
        <v>453046.515</v>
      </c>
      <c r="H32" s="44">
        <v>0.02881172619711467</v>
      </c>
      <c r="I32" s="47">
        <v>68654.81</v>
      </c>
      <c r="J32" s="61"/>
    </row>
    <row r="33" spans="2:10" ht="12.75">
      <c r="B33" s="197" t="s">
        <v>65</v>
      </c>
      <c r="C33" s="198"/>
      <c r="D33" s="58">
        <v>0.12822</v>
      </c>
      <c r="E33" s="45">
        <v>135370.589</v>
      </c>
      <c r="F33" s="44">
        <v>0.1385</v>
      </c>
      <c r="G33" s="45">
        <v>146225.417</v>
      </c>
      <c r="H33" s="44">
        <v>-0.010281573940629417</v>
      </c>
      <c r="I33" s="47">
        <v>-10854.82799999998</v>
      </c>
      <c r="J33" s="61"/>
    </row>
    <row r="34" spans="2:10" ht="12.75">
      <c r="B34" s="197" t="s">
        <v>64</v>
      </c>
      <c r="C34" s="198"/>
      <c r="D34" s="58">
        <v>0.11875</v>
      </c>
      <c r="E34" s="45">
        <v>101980.598</v>
      </c>
      <c r="F34" s="44">
        <v>0.1287</v>
      </c>
      <c r="G34" s="45">
        <v>110521.722</v>
      </c>
      <c r="H34" s="44">
        <v>-0.009945899934068522</v>
      </c>
      <c r="I34" s="47">
        <v>-8541.123999999996</v>
      </c>
      <c r="J34" s="61"/>
    </row>
    <row r="35" spans="2:10" ht="12.75">
      <c r="B35" s="197" t="s">
        <v>61</v>
      </c>
      <c r="C35" s="198"/>
      <c r="D35" s="58">
        <v>0.1397</v>
      </c>
      <c r="E35" s="45">
        <v>110027.36</v>
      </c>
      <c r="F35" s="44">
        <v>0.15274</v>
      </c>
      <c r="G35" s="45">
        <v>120294.765</v>
      </c>
      <c r="H35" s="44">
        <v>-0.013036706508247314</v>
      </c>
      <c r="I35" s="47">
        <v>-10267.404999999999</v>
      </c>
      <c r="J35" s="61"/>
    </row>
    <row r="36" spans="2:10" ht="13.5" thickBot="1">
      <c r="B36" s="199" t="s">
        <v>60</v>
      </c>
      <c r="C36" s="200"/>
      <c r="D36" s="59">
        <v>0.07374</v>
      </c>
      <c r="E36" s="49">
        <v>253549.606</v>
      </c>
      <c r="F36" s="48">
        <v>0.07753</v>
      </c>
      <c r="G36" s="49">
        <v>266597.87</v>
      </c>
      <c r="H36" s="48">
        <v>-0.0037947985705935614</v>
      </c>
      <c r="I36" s="50">
        <v>-13048.263999999996</v>
      </c>
      <c r="J36" s="61"/>
    </row>
    <row r="37" spans="2:10" ht="12.75">
      <c r="B37" s="201"/>
      <c r="C37" s="201"/>
      <c r="D37" s="23"/>
      <c r="E37" s="60"/>
      <c r="F37" s="23"/>
      <c r="G37" s="60"/>
      <c r="H37" s="23"/>
      <c r="I37" s="60"/>
      <c r="J37" s="61"/>
    </row>
    <row r="38" spans="2:10" ht="12.75">
      <c r="B38" s="133" t="s">
        <v>71</v>
      </c>
      <c r="C38" s="133"/>
      <c r="D38" s="133"/>
      <c r="E38" s="133"/>
      <c r="F38" s="133"/>
      <c r="G38" s="133"/>
      <c r="H38" s="133"/>
      <c r="I38" s="133"/>
      <c r="J38" s="133"/>
    </row>
    <row r="39" spans="2:10" ht="12.75">
      <c r="B39" s="191" t="s">
        <v>87</v>
      </c>
      <c r="C39" s="191"/>
      <c r="D39" s="191"/>
      <c r="E39" s="191"/>
      <c r="F39" s="191"/>
      <c r="G39" s="191"/>
      <c r="H39" s="191"/>
      <c r="I39" s="191"/>
      <c r="J39" s="191"/>
    </row>
    <row r="40" spans="2:10" ht="12.75">
      <c r="B40" s="63" t="s">
        <v>88</v>
      </c>
      <c r="C40" s="63"/>
      <c r="D40" s="63"/>
      <c r="E40" s="63"/>
      <c r="F40" s="63"/>
      <c r="G40" s="63"/>
      <c r="H40" s="63"/>
      <c r="I40" s="63"/>
      <c r="J40" s="63"/>
    </row>
    <row r="41" spans="2:10" ht="12.75">
      <c r="B41" s="290" t="s">
        <v>89</v>
      </c>
      <c r="C41" s="291"/>
      <c r="D41" s="291"/>
      <c r="E41" s="291"/>
      <c r="F41" s="291"/>
      <c r="G41" s="291"/>
      <c r="H41" s="291"/>
      <c r="I41" s="291"/>
      <c r="J41" s="291"/>
    </row>
    <row r="42" spans="2:10" ht="12.75">
      <c r="B42" s="34"/>
      <c r="C42" s="33"/>
      <c r="D42" s="33"/>
      <c r="E42" s="33"/>
      <c r="F42" s="33"/>
      <c r="G42" s="33"/>
      <c r="H42" s="33"/>
      <c r="I42" s="33"/>
      <c r="J42" s="33"/>
    </row>
    <row r="43" spans="2:19" ht="25.5" customHeight="1">
      <c r="B43" s="133" t="s">
        <v>73</v>
      </c>
      <c r="C43" s="133"/>
      <c r="D43" s="133"/>
      <c r="E43" s="133"/>
      <c r="F43" s="133"/>
      <c r="G43" s="133"/>
      <c r="H43" s="133"/>
      <c r="I43" s="133"/>
      <c r="J43" s="133"/>
      <c r="K43" s="32"/>
      <c r="L43" s="32"/>
      <c r="M43" s="32"/>
      <c r="N43" s="32"/>
      <c r="O43" s="32"/>
      <c r="P43" s="32"/>
      <c r="Q43" s="32"/>
      <c r="R43" s="32"/>
      <c r="S43" s="32"/>
    </row>
    <row r="44" spans="2:10" ht="38.25" customHeight="1">
      <c r="B44" s="292" t="s">
        <v>90</v>
      </c>
      <c r="C44" s="292"/>
      <c r="D44" s="292"/>
      <c r="E44" s="292"/>
      <c r="F44" s="292"/>
      <c r="G44" s="292"/>
      <c r="H44" s="292"/>
      <c r="I44" s="292"/>
      <c r="J44" s="292"/>
    </row>
    <row r="45" spans="2:10" ht="12.75">
      <c r="B45" s="62"/>
      <c r="C45" s="62"/>
      <c r="D45" s="62"/>
      <c r="E45" s="62"/>
      <c r="F45" s="62"/>
      <c r="G45" s="62"/>
      <c r="H45" s="62"/>
      <c r="I45" s="62"/>
      <c r="J45" s="62"/>
    </row>
    <row r="46" spans="2:10" ht="12.75">
      <c r="B46" s="133" t="s">
        <v>72</v>
      </c>
      <c r="C46" s="133"/>
      <c r="D46" s="133"/>
      <c r="E46" s="133"/>
      <c r="F46" s="133"/>
      <c r="G46" s="133"/>
      <c r="H46" s="133"/>
      <c r="I46" s="133"/>
      <c r="J46" s="133"/>
    </row>
    <row r="47" spans="2:10" ht="12.75">
      <c r="B47" s="62"/>
      <c r="C47" s="62"/>
      <c r="D47" s="62"/>
      <c r="E47" s="62"/>
      <c r="F47" s="62"/>
      <c r="G47" s="62"/>
      <c r="H47" s="62"/>
      <c r="I47" s="62"/>
      <c r="J47" s="62"/>
    </row>
    <row r="48" spans="2:10" ht="37.5" customHeight="1">
      <c r="B48" s="191" t="s">
        <v>24</v>
      </c>
      <c r="C48" s="191"/>
      <c r="D48" s="191"/>
      <c r="E48" s="191"/>
      <c r="F48" s="191"/>
      <c r="G48" s="191"/>
      <c r="H48" s="191"/>
      <c r="I48" s="191"/>
      <c r="J48" s="191"/>
    </row>
    <row r="49" spans="2:10" ht="12.75">
      <c r="B49" s="191" t="s">
        <v>75</v>
      </c>
      <c r="C49" s="191"/>
      <c r="D49" s="191"/>
      <c r="E49" s="191"/>
      <c r="F49" s="191"/>
      <c r="G49" s="191"/>
      <c r="H49" s="191"/>
      <c r="I49" s="191"/>
      <c r="J49" s="191"/>
    </row>
    <row r="50" spans="2:10" ht="12.75">
      <c r="B50" s="192" t="s">
        <v>74</v>
      </c>
      <c r="C50" s="192"/>
      <c r="D50" s="192"/>
      <c r="E50" s="192"/>
      <c r="F50" s="192"/>
      <c r="G50" s="192"/>
      <c r="H50" s="192"/>
      <c r="I50" s="192"/>
      <c r="J50" s="192"/>
    </row>
    <row r="51" spans="2:10" ht="12.75">
      <c r="B51" s="62"/>
      <c r="C51" s="62"/>
      <c r="D51" s="62"/>
      <c r="E51" s="62"/>
      <c r="F51" s="62"/>
      <c r="G51" s="62"/>
      <c r="H51" s="62"/>
      <c r="I51" s="62"/>
      <c r="J51" s="62"/>
    </row>
    <row r="54" spans="2:4" ht="15" customHeight="1">
      <c r="B54" s="37" t="s">
        <v>91</v>
      </c>
      <c r="C54" s="37"/>
      <c r="D54" s="37"/>
    </row>
    <row r="55" ht="15" customHeight="1" thickBot="1"/>
    <row r="56" spans="2:10" ht="30" customHeight="1" thickBot="1">
      <c r="B56" s="189" t="s">
        <v>25</v>
      </c>
      <c r="C56" s="182"/>
      <c r="D56" s="182"/>
      <c r="E56" s="182"/>
      <c r="F56" s="182"/>
      <c r="G56" s="182"/>
      <c r="H56" s="182"/>
      <c r="I56" s="182"/>
      <c r="J56" s="183"/>
    </row>
    <row r="57" spans="2:10" ht="46.5" customHeight="1" thickBot="1">
      <c r="B57" s="189" t="s">
        <v>26</v>
      </c>
      <c r="C57" s="183"/>
      <c r="D57" s="189" t="s">
        <v>27</v>
      </c>
      <c r="E57" s="183"/>
      <c r="F57" s="189" t="s">
        <v>28</v>
      </c>
      <c r="G57" s="183"/>
      <c r="H57" s="193" t="s">
        <v>29</v>
      </c>
      <c r="I57" s="194"/>
      <c r="J57" s="195"/>
    </row>
    <row r="58" spans="2:10" ht="18" customHeight="1" thickBot="1">
      <c r="B58" s="250">
        <f>D58+F58+H58</f>
        <v>11662.89</v>
      </c>
      <c r="C58" s="251"/>
      <c r="D58" s="252">
        <f>9723.813-H58</f>
        <v>2417.3590000000004</v>
      </c>
      <c r="E58" s="253"/>
      <c r="F58" s="252">
        <v>1939.077</v>
      </c>
      <c r="G58" s="253"/>
      <c r="H58" s="252">
        <v>7306.454</v>
      </c>
      <c r="I58" s="254"/>
      <c r="J58" s="253"/>
    </row>
    <row r="61" ht="12.75">
      <c r="B61" s="37" t="s">
        <v>92</v>
      </c>
    </row>
    <row r="62" ht="13.5" thickBot="1"/>
    <row r="63" spans="2:10" ht="24.75" customHeight="1" thickBot="1">
      <c r="B63" s="189" t="s">
        <v>39</v>
      </c>
      <c r="C63" s="182"/>
      <c r="D63" s="182"/>
      <c r="E63" s="182"/>
      <c r="F63" s="182" t="s">
        <v>68</v>
      </c>
      <c r="G63" s="182"/>
      <c r="H63" s="182"/>
      <c r="I63" s="182" t="s">
        <v>51</v>
      </c>
      <c r="J63" s="183"/>
    </row>
    <row r="64" spans="2:10" ht="24.75" customHeight="1" thickBot="1">
      <c r="B64" s="141" t="s">
        <v>27</v>
      </c>
      <c r="C64" s="142"/>
      <c r="D64" s="142"/>
      <c r="E64" s="142"/>
      <c r="F64" s="143"/>
      <c r="G64" s="143"/>
      <c r="H64" s="143"/>
      <c r="I64" s="182"/>
      <c r="J64" s="183"/>
    </row>
    <row r="65" spans="2:10" ht="24.75" customHeight="1">
      <c r="B65" s="293" t="s">
        <v>45</v>
      </c>
      <c r="C65" s="294"/>
      <c r="D65" s="294"/>
      <c r="E65" s="294"/>
      <c r="F65" s="247" t="s">
        <v>93</v>
      </c>
      <c r="G65" s="247"/>
      <c r="H65" s="247"/>
      <c r="I65" s="248" t="s">
        <v>52</v>
      </c>
      <c r="J65" s="249"/>
    </row>
    <row r="66" spans="2:10" ht="24.75" customHeight="1">
      <c r="B66" s="230" t="s">
        <v>44</v>
      </c>
      <c r="C66" s="231"/>
      <c r="D66" s="231"/>
      <c r="E66" s="231"/>
      <c r="F66" s="232" t="s">
        <v>93</v>
      </c>
      <c r="G66" s="232"/>
      <c r="H66" s="232"/>
      <c r="I66" s="233" t="s">
        <v>52</v>
      </c>
      <c r="J66" s="234"/>
    </row>
    <row r="67" spans="2:10" ht="24.75" customHeight="1">
      <c r="B67" s="240" t="s">
        <v>40</v>
      </c>
      <c r="C67" s="241"/>
      <c r="D67" s="241"/>
      <c r="E67" s="241"/>
      <c r="F67" s="232" t="s">
        <v>93</v>
      </c>
      <c r="G67" s="232"/>
      <c r="H67" s="232"/>
      <c r="I67" s="233" t="s">
        <v>52</v>
      </c>
      <c r="J67" s="234"/>
    </row>
    <row r="68" spans="2:10" ht="24.75" customHeight="1" thickBot="1">
      <c r="B68" s="275" t="s">
        <v>94</v>
      </c>
      <c r="C68" s="276"/>
      <c r="D68" s="276"/>
      <c r="E68" s="276"/>
      <c r="F68" s="267" t="s">
        <v>93</v>
      </c>
      <c r="G68" s="267"/>
      <c r="H68" s="267"/>
      <c r="I68" s="265" t="s">
        <v>52</v>
      </c>
      <c r="J68" s="266"/>
    </row>
    <row r="69" spans="2:10" ht="24.75" customHeight="1" thickBot="1">
      <c r="B69" s="141" t="s">
        <v>28</v>
      </c>
      <c r="C69" s="142"/>
      <c r="D69" s="142"/>
      <c r="E69" s="142"/>
      <c r="F69" s="143"/>
      <c r="G69" s="143"/>
      <c r="H69" s="143"/>
      <c r="I69" s="245"/>
      <c r="J69" s="246"/>
    </row>
    <row r="70" spans="2:10" ht="24.75" customHeight="1">
      <c r="B70" s="41" t="s">
        <v>46</v>
      </c>
      <c r="C70" s="42"/>
      <c r="D70" s="42"/>
      <c r="E70" s="42"/>
      <c r="F70" s="247" t="s">
        <v>93</v>
      </c>
      <c r="G70" s="247"/>
      <c r="H70" s="247"/>
      <c r="I70" s="248" t="s">
        <v>53</v>
      </c>
      <c r="J70" s="249"/>
    </row>
    <row r="71" spans="2:10" ht="24.75" customHeight="1">
      <c r="B71" s="240" t="s">
        <v>47</v>
      </c>
      <c r="C71" s="241"/>
      <c r="D71" s="241"/>
      <c r="E71" s="241"/>
      <c r="F71" s="232" t="s">
        <v>93</v>
      </c>
      <c r="G71" s="232"/>
      <c r="H71" s="232"/>
      <c r="I71" s="233" t="s">
        <v>53</v>
      </c>
      <c r="J71" s="234"/>
    </row>
    <row r="72" spans="2:10" ht="24.75" customHeight="1">
      <c r="B72" s="240" t="s">
        <v>41</v>
      </c>
      <c r="C72" s="241"/>
      <c r="D72" s="241"/>
      <c r="E72" s="241"/>
      <c r="F72" s="232" t="s">
        <v>93</v>
      </c>
      <c r="G72" s="232"/>
      <c r="H72" s="232"/>
      <c r="I72" s="233" t="s">
        <v>53</v>
      </c>
      <c r="J72" s="234"/>
    </row>
    <row r="73" spans="2:10" ht="24.75" customHeight="1">
      <c r="B73" s="230" t="s">
        <v>48</v>
      </c>
      <c r="C73" s="231"/>
      <c r="D73" s="231"/>
      <c r="E73" s="231"/>
      <c r="F73" s="232" t="s">
        <v>93</v>
      </c>
      <c r="G73" s="232"/>
      <c r="H73" s="232"/>
      <c r="I73" s="233" t="s">
        <v>53</v>
      </c>
      <c r="J73" s="234"/>
    </row>
    <row r="74" spans="2:10" ht="24.75" customHeight="1">
      <c r="B74" s="240" t="s">
        <v>49</v>
      </c>
      <c r="C74" s="241"/>
      <c r="D74" s="241"/>
      <c r="E74" s="241"/>
      <c r="F74" s="232" t="s">
        <v>93</v>
      </c>
      <c r="G74" s="232"/>
      <c r="H74" s="232"/>
      <c r="I74" s="233" t="s">
        <v>54</v>
      </c>
      <c r="J74" s="234"/>
    </row>
    <row r="75" spans="2:10" ht="24.75" customHeight="1">
      <c r="B75" s="230" t="s">
        <v>95</v>
      </c>
      <c r="C75" s="231"/>
      <c r="D75" s="231"/>
      <c r="E75" s="231"/>
      <c r="F75" s="232" t="s">
        <v>93</v>
      </c>
      <c r="G75" s="232"/>
      <c r="H75" s="232"/>
      <c r="I75" s="233" t="s">
        <v>53</v>
      </c>
      <c r="J75" s="234"/>
    </row>
    <row r="76" spans="2:10" ht="24.75" customHeight="1" thickBot="1">
      <c r="B76" s="275" t="s">
        <v>42</v>
      </c>
      <c r="C76" s="276"/>
      <c r="D76" s="276"/>
      <c r="E76" s="276"/>
      <c r="F76" s="267" t="s">
        <v>93</v>
      </c>
      <c r="G76" s="267"/>
      <c r="H76" s="267"/>
      <c r="I76" s="265" t="s">
        <v>54</v>
      </c>
      <c r="J76" s="266"/>
    </row>
    <row r="77" spans="2:10" ht="24.75" customHeight="1" thickBot="1">
      <c r="B77" s="141" t="s">
        <v>29</v>
      </c>
      <c r="C77" s="142"/>
      <c r="D77" s="142"/>
      <c r="E77" s="142"/>
      <c r="F77" s="143"/>
      <c r="G77" s="143"/>
      <c r="H77" s="143"/>
      <c r="I77" s="245"/>
      <c r="J77" s="246"/>
    </row>
    <row r="78" spans="2:10" ht="24.75" customHeight="1" thickBot="1">
      <c r="B78" s="271" t="s">
        <v>43</v>
      </c>
      <c r="C78" s="272"/>
      <c r="D78" s="272"/>
      <c r="E78" s="272"/>
      <c r="F78" s="270" t="s">
        <v>93</v>
      </c>
      <c r="G78" s="270"/>
      <c r="H78" s="270"/>
      <c r="I78" s="268" t="s">
        <v>52</v>
      </c>
      <c r="J78" s="269"/>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50</v>
      </c>
      <c r="C82" s="39"/>
      <c r="D82" s="39"/>
      <c r="E82" s="39"/>
      <c r="F82" s="39"/>
      <c r="G82" s="39"/>
      <c r="H82" s="40"/>
      <c r="I82" s="40"/>
      <c r="J82" s="40"/>
    </row>
    <row r="84" spans="2:10" ht="71.25" customHeight="1">
      <c r="B84" s="133" t="s">
        <v>30</v>
      </c>
      <c r="C84" s="133"/>
      <c r="D84" s="133"/>
      <c r="E84" s="133"/>
      <c r="F84" s="133"/>
      <c r="G84" s="133"/>
      <c r="H84" s="133"/>
      <c r="I84" s="133"/>
      <c r="J84" s="133"/>
    </row>
    <row r="85" spans="2:10" ht="96.75" customHeight="1">
      <c r="B85" s="133" t="s">
        <v>35</v>
      </c>
      <c r="C85" s="133"/>
      <c r="D85" s="133"/>
      <c r="E85" s="133"/>
      <c r="F85" s="133"/>
      <c r="G85" s="133"/>
      <c r="H85" s="133"/>
      <c r="I85" s="133"/>
      <c r="J85" s="133"/>
    </row>
    <row r="86" spans="2:10" ht="38.25" customHeight="1">
      <c r="B86" s="133" t="s">
        <v>31</v>
      </c>
      <c r="C86" s="133"/>
      <c r="D86" s="133"/>
      <c r="E86" s="133"/>
      <c r="F86" s="133"/>
      <c r="G86" s="133"/>
      <c r="H86" s="133"/>
      <c r="I86" s="133"/>
      <c r="J86" s="133"/>
    </row>
    <row r="87" spans="2:10" ht="69.75" customHeight="1">
      <c r="B87" s="133" t="s">
        <v>32</v>
      </c>
      <c r="C87" s="133"/>
      <c r="D87" s="133"/>
      <c r="E87" s="133"/>
      <c r="F87" s="133"/>
      <c r="G87" s="133"/>
      <c r="H87" s="133"/>
      <c r="I87" s="133"/>
      <c r="J87" s="133"/>
    </row>
    <row r="88" spans="2:10" ht="171" customHeight="1">
      <c r="B88" s="133" t="s">
        <v>33</v>
      </c>
      <c r="C88" s="133"/>
      <c r="D88" s="133"/>
      <c r="E88" s="133"/>
      <c r="F88" s="133"/>
      <c r="G88" s="133"/>
      <c r="H88" s="133"/>
      <c r="I88" s="133"/>
      <c r="J88" s="133"/>
    </row>
    <row r="89" spans="2:10" ht="62.25" customHeight="1">
      <c r="B89" s="133" t="s">
        <v>34</v>
      </c>
      <c r="C89" s="133"/>
      <c r="D89" s="133"/>
      <c r="E89" s="133"/>
      <c r="F89" s="133"/>
      <c r="G89" s="133"/>
      <c r="H89" s="133"/>
      <c r="I89" s="133"/>
      <c r="J89" s="133"/>
    </row>
    <row r="90" spans="2:10" ht="51.75" customHeight="1">
      <c r="B90" s="133" t="s">
        <v>36</v>
      </c>
      <c r="C90" s="133"/>
      <c r="D90" s="133"/>
      <c r="E90" s="133"/>
      <c r="F90" s="133"/>
      <c r="G90" s="133"/>
      <c r="H90" s="133"/>
      <c r="I90" s="133"/>
      <c r="J90" s="133"/>
    </row>
  </sheetData>
  <sheetProtection/>
  <mergeCells count="99">
    <mergeCell ref="B90:J90"/>
    <mergeCell ref="B84:J84"/>
    <mergeCell ref="B85:J85"/>
    <mergeCell ref="B86:J86"/>
    <mergeCell ref="B87:J87"/>
    <mergeCell ref="B88:J88"/>
    <mergeCell ref="B89:J89"/>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Q101"/>
  <sheetViews>
    <sheetView view="pageBreakPreview" zoomScaleSheetLayoutView="100" zoomScalePageLayoutView="0" workbookViewId="0" topLeftCell="A59">
      <selection activeCell="A92" sqref="A92:IV10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1" spans="1:10" ht="12.75">
      <c r="A1" s="71"/>
      <c r="B1" s="71"/>
      <c r="C1" s="71"/>
      <c r="D1" s="71"/>
      <c r="E1" s="71"/>
      <c r="F1" s="71"/>
      <c r="G1" s="71"/>
      <c r="H1" s="71"/>
      <c r="I1" s="71"/>
      <c r="J1" s="71"/>
    </row>
    <row r="2" spans="1:10" ht="12.75">
      <c r="A2" s="71"/>
      <c r="B2" s="71"/>
      <c r="C2" s="71"/>
      <c r="D2" s="71"/>
      <c r="E2" s="71"/>
      <c r="F2" s="71"/>
      <c r="G2" s="71"/>
      <c r="H2" s="71"/>
      <c r="I2" s="71" t="s">
        <v>38</v>
      </c>
      <c r="J2" s="71"/>
    </row>
    <row r="3" spans="1:10" ht="15.75">
      <c r="A3" s="71"/>
      <c r="B3" s="38" t="s">
        <v>37</v>
      </c>
      <c r="C3" s="71"/>
      <c r="D3" s="71"/>
      <c r="E3" s="71"/>
      <c r="F3" s="71"/>
      <c r="G3" s="71"/>
      <c r="H3" s="71"/>
      <c r="I3" s="71"/>
      <c r="J3" s="71"/>
    </row>
    <row r="4" spans="1:10" ht="12.75">
      <c r="A4" s="71"/>
      <c r="B4" s="22"/>
      <c r="C4" s="22"/>
      <c r="D4" s="22"/>
      <c r="E4" s="23"/>
      <c r="F4" s="22"/>
      <c r="G4" s="23"/>
      <c r="H4" s="23"/>
      <c r="I4" s="23"/>
      <c r="J4" s="23"/>
    </row>
    <row r="5" spans="1:10" ht="12.75" customHeight="1">
      <c r="A5" s="71"/>
      <c r="B5" s="204" t="s">
        <v>96</v>
      </c>
      <c r="C5" s="204"/>
      <c r="D5" s="204"/>
      <c r="E5" s="204"/>
      <c r="F5" s="204"/>
      <c r="G5" s="204"/>
      <c r="H5" s="204"/>
      <c r="I5" s="204"/>
      <c r="J5" s="204"/>
    </row>
    <row r="6" spans="1:10" ht="13.5" thickBot="1">
      <c r="A6" s="71"/>
      <c r="B6" s="1"/>
      <c r="C6" s="1"/>
      <c r="D6" s="1"/>
      <c r="E6" s="1"/>
      <c r="F6" s="1"/>
      <c r="G6" s="1"/>
      <c r="H6" s="1"/>
      <c r="I6" s="1"/>
      <c r="J6" s="1"/>
    </row>
    <row r="7" spans="1:10" ht="13.5" customHeight="1" thickBot="1">
      <c r="A7" s="71"/>
      <c r="B7" s="283" t="s">
        <v>0</v>
      </c>
      <c r="C7" s="283" t="s">
        <v>1</v>
      </c>
      <c r="D7" s="283" t="s">
        <v>2</v>
      </c>
      <c r="E7" s="287" t="s">
        <v>3</v>
      </c>
      <c r="F7" s="218" t="s">
        <v>4</v>
      </c>
      <c r="G7" s="219"/>
      <c r="H7" s="219"/>
      <c r="I7" s="219"/>
      <c r="J7" s="220"/>
    </row>
    <row r="8" spans="1:10" ht="13.5" thickBot="1">
      <c r="A8" s="71"/>
      <c r="B8" s="284"/>
      <c r="C8" s="284"/>
      <c r="D8" s="284"/>
      <c r="E8" s="288"/>
      <c r="F8" s="221" t="s">
        <v>5</v>
      </c>
      <c r="G8" s="222"/>
      <c r="H8" s="25" t="s">
        <v>6</v>
      </c>
      <c r="I8" s="26" t="s">
        <v>7</v>
      </c>
      <c r="J8" s="27" t="s">
        <v>8</v>
      </c>
    </row>
    <row r="9" spans="1:10" ht="13.5" thickBot="1">
      <c r="A9" s="71"/>
      <c r="B9" s="284"/>
      <c r="C9" s="284"/>
      <c r="D9" s="284"/>
      <c r="E9" s="288"/>
      <c r="F9" s="67" t="s">
        <v>9</v>
      </c>
      <c r="G9" s="70">
        <v>110</v>
      </c>
      <c r="H9" s="68">
        <v>35</v>
      </c>
      <c r="I9" s="72">
        <v>10</v>
      </c>
      <c r="J9" s="69">
        <v>0.4</v>
      </c>
    </row>
    <row r="10" spans="1:10" ht="22.5" thickBot="1">
      <c r="A10" s="71"/>
      <c r="B10" s="17" t="s">
        <v>10</v>
      </c>
      <c r="C10" s="2" t="s">
        <v>70</v>
      </c>
      <c r="D10" s="2" t="s">
        <v>11</v>
      </c>
      <c r="E10" s="35">
        <v>2206625.3039999995</v>
      </c>
      <c r="F10" s="73">
        <v>15907.995999999992</v>
      </c>
      <c r="G10" s="35">
        <v>599763.6833999993</v>
      </c>
      <c r="H10" s="73">
        <v>265876.4810000002</v>
      </c>
      <c r="I10" s="73">
        <v>521335.03960000083</v>
      </c>
      <c r="J10" s="73">
        <v>803742.1039999996</v>
      </c>
    </row>
    <row r="11" spans="1:10" ht="23.25" thickBot="1">
      <c r="A11" s="71"/>
      <c r="B11" s="18" t="s">
        <v>12</v>
      </c>
      <c r="C11" s="7" t="s">
        <v>13</v>
      </c>
      <c r="D11" s="15" t="s">
        <v>14</v>
      </c>
      <c r="E11" s="36">
        <v>0.1245715010237867</v>
      </c>
      <c r="F11" s="8">
        <v>0.03217668908080664</v>
      </c>
      <c r="G11" s="36">
        <v>0.03866050820241932</v>
      </c>
      <c r="H11" s="8">
        <v>0.0398554535454236</v>
      </c>
      <c r="I11" s="36">
        <v>0.07696639272896831</v>
      </c>
      <c r="J11" s="36">
        <v>0.20097094466710339</v>
      </c>
    </row>
    <row r="12" spans="1:10" ht="23.25" thickBot="1">
      <c r="A12" s="71"/>
      <c r="B12" s="18" t="s">
        <v>15</v>
      </c>
      <c r="C12" s="7" t="s">
        <v>77</v>
      </c>
      <c r="D12" s="3" t="s">
        <v>11</v>
      </c>
      <c r="E12" s="11">
        <v>2206625.3039999995</v>
      </c>
      <c r="F12" s="74">
        <v>15907.995999999992</v>
      </c>
      <c r="G12" s="12">
        <v>599763.6833999993</v>
      </c>
      <c r="H12" s="13">
        <v>265876.4810000002</v>
      </c>
      <c r="I12" s="13">
        <v>521335.03960000083</v>
      </c>
      <c r="J12" s="13">
        <v>803742.1039999996</v>
      </c>
    </row>
    <row r="13" spans="1:10" ht="22.5" thickBot="1">
      <c r="A13" s="71"/>
      <c r="B13" s="19" t="s">
        <v>16</v>
      </c>
      <c r="C13" s="3" t="s">
        <v>69</v>
      </c>
      <c r="D13" s="3" t="s">
        <v>11</v>
      </c>
      <c r="E13" s="35">
        <v>2212444.2410000004</v>
      </c>
      <c r="F13" s="4">
        <v>10079.088</v>
      </c>
      <c r="G13" s="5">
        <v>603187.1210000002</v>
      </c>
      <c r="H13" s="6">
        <v>267585.924</v>
      </c>
      <c r="I13" s="6">
        <v>526022.756</v>
      </c>
      <c r="J13" s="6">
        <v>805569.352</v>
      </c>
    </row>
    <row r="14" spans="1:10" ht="23.25" thickBot="1">
      <c r="A14" s="71"/>
      <c r="B14" s="18" t="s">
        <v>18</v>
      </c>
      <c r="C14" s="7" t="s">
        <v>19</v>
      </c>
      <c r="D14" s="7" t="s">
        <v>14</v>
      </c>
      <c r="E14" s="36">
        <v>0.12489999980205184</v>
      </c>
      <c r="F14" s="36">
        <v>0.02038670872145614</v>
      </c>
      <c r="G14" s="36">
        <v>0.038881181512722164</v>
      </c>
      <c r="H14" s="36">
        <v>0.040111702709767855</v>
      </c>
      <c r="I14" s="36">
        <v>0.07765845559457042</v>
      </c>
      <c r="J14" s="36">
        <v>0.20142783718881352</v>
      </c>
    </row>
    <row r="15" spans="1:10" ht="22.5" thickBot="1">
      <c r="A15" s="71"/>
      <c r="B15" s="20" t="s">
        <v>20</v>
      </c>
      <c r="C15" s="14" t="s">
        <v>21</v>
      </c>
      <c r="D15" s="14" t="s">
        <v>11</v>
      </c>
      <c r="E15" s="35">
        <v>-5818.937000000271</v>
      </c>
      <c r="F15" s="35">
        <v>5828.907999999992</v>
      </c>
      <c r="G15" s="35">
        <v>-3423.437600000878</v>
      </c>
      <c r="H15" s="35">
        <v>-1709.4429999997956</v>
      </c>
      <c r="I15" s="35">
        <v>-4687.716399999219</v>
      </c>
      <c r="J15" s="35">
        <v>-1827.2480000003707</v>
      </c>
    </row>
    <row r="16" spans="1:10" ht="13.5" thickBot="1">
      <c r="A16" s="71"/>
      <c r="B16" s="21" t="s">
        <v>22</v>
      </c>
      <c r="C16" s="15" t="s">
        <v>23</v>
      </c>
      <c r="D16" s="15" t="s">
        <v>14</v>
      </c>
      <c r="E16" s="36">
        <v>-0.00032849877826511326</v>
      </c>
      <c r="F16" s="36">
        <v>0.011789980359350501</v>
      </c>
      <c r="G16" s="36">
        <v>-0.0002206733103028439</v>
      </c>
      <c r="H16" s="36">
        <v>-0.0002562491643442556</v>
      </c>
      <c r="I16" s="36">
        <v>-0.0006920628656021087</v>
      </c>
      <c r="J16" s="36">
        <v>-0.0004568925217101107</v>
      </c>
    </row>
    <row r="17" spans="1:10" ht="12.75">
      <c r="A17" s="71"/>
      <c r="B17" s="43"/>
      <c r="C17" s="22"/>
      <c r="D17" s="22"/>
      <c r="E17" s="23"/>
      <c r="F17" s="23"/>
      <c r="G17" s="23"/>
      <c r="H17" s="23"/>
      <c r="I17" s="23"/>
      <c r="J17" s="23"/>
    </row>
    <row r="18" spans="1:10" ht="12.75">
      <c r="A18" s="71"/>
      <c r="B18" s="201" t="s">
        <v>76</v>
      </c>
      <c r="C18" s="201"/>
      <c r="D18" s="201"/>
      <c r="E18" s="201"/>
      <c r="F18" s="201"/>
      <c r="G18" s="201"/>
      <c r="H18" s="201"/>
      <c r="I18" s="201"/>
      <c r="J18" s="201"/>
    </row>
    <row r="19" spans="1:10" ht="12.75" customHeight="1">
      <c r="A19" s="71"/>
      <c r="B19" s="201" t="s">
        <v>78</v>
      </c>
      <c r="C19" s="201"/>
      <c r="D19" s="201"/>
      <c r="E19" s="201"/>
      <c r="F19" s="201"/>
      <c r="G19" s="201"/>
      <c r="H19" s="201"/>
      <c r="I19" s="201"/>
      <c r="J19" s="201"/>
    </row>
    <row r="20" spans="1:10" ht="12.75">
      <c r="A20" s="71"/>
      <c r="B20" s="201"/>
      <c r="C20" s="201"/>
      <c r="D20" s="201"/>
      <c r="E20" s="201"/>
      <c r="F20" s="201"/>
      <c r="G20" s="201"/>
      <c r="H20" s="201"/>
      <c r="I20" s="201"/>
      <c r="J20" s="201"/>
    </row>
    <row r="21" spans="1:10" ht="12.75">
      <c r="A21" s="71"/>
      <c r="B21" s="43"/>
      <c r="C21" s="22"/>
      <c r="D21" s="22"/>
      <c r="E21" s="23"/>
      <c r="F21" s="23"/>
      <c r="G21" s="23"/>
      <c r="H21" s="23"/>
      <c r="I21" s="23"/>
      <c r="J21" s="23"/>
    </row>
    <row r="22" spans="1:10" ht="12.75">
      <c r="A22" s="71"/>
      <c r="B22" s="204" t="s">
        <v>97</v>
      </c>
      <c r="C22" s="204"/>
      <c r="D22" s="204"/>
      <c r="E22" s="204"/>
      <c r="F22" s="204"/>
      <c r="G22" s="204"/>
      <c r="H22" s="204"/>
      <c r="I22" s="204"/>
      <c r="J22" s="204"/>
    </row>
    <row r="23" spans="1:10" ht="13.5" thickBot="1">
      <c r="A23" s="71"/>
      <c r="B23" s="43"/>
      <c r="C23" s="22"/>
      <c r="D23" s="22"/>
      <c r="E23" s="23"/>
      <c r="F23" s="23"/>
      <c r="G23" s="23"/>
      <c r="H23" s="23"/>
      <c r="I23" s="23"/>
      <c r="J23" s="23"/>
    </row>
    <row r="24" spans="1:10" ht="25.5" customHeight="1">
      <c r="A24" s="71"/>
      <c r="B24" s="205" t="s">
        <v>67</v>
      </c>
      <c r="C24" s="206"/>
      <c r="D24" s="209" t="s">
        <v>66</v>
      </c>
      <c r="E24" s="210"/>
      <c r="F24" s="211" t="s">
        <v>17</v>
      </c>
      <c r="G24" s="211"/>
      <c r="H24" s="211" t="s">
        <v>21</v>
      </c>
      <c r="I24" s="212"/>
      <c r="J24" s="23"/>
    </row>
    <row r="25" spans="1:10" ht="13.5" thickBot="1">
      <c r="A25" s="71"/>
      <c r="B25" s="207"/>
      <c r="C25" s="208"/>
      <c r="D25" s="56" t="s">
        <v>14</v>
      </c>
      <c r="E25" s="54" t="s">
        <v>11</v>
      </c>
      <c r="F25" s="53" t="s">
        <v>14</v>
      </c>
      <c r="G25" s="54" t="s">
        <v>11</v>
      </c>
      <c r="H25" s="53" t="s">
        <v>14</v>
      </c>
      <c r="I25" s="55" t="s">
        <v>11</v>
      </c>
      <c r="J25" s="23"/>
    </row>
    <row r="26" spans="1:10" ht="12.75">
      <c r="A26" s="71"/>
      <c r="B26" s="202" t="s">
        <v>55</v>
      </c>
      <c r="C26" s="203"/>
      <c r="D26" s="57">
        <v>0.16285</v>
      </c>
      <c r="E26" s="51">
        <v>200346.45</v>
      </c>
      <c r="F26" s="46">
        <v>0.16874</v>
      </c>
      <c r="G26" s="51">
        <v>207590.596</v>
      </c>
      <c r="H26" s="46">
        <f>D26-F26</f>
        <v>-0.005890000000000006</v>
      </c>
      <c r="I26" s="47">
        <f>E26-G26</f>
        <v>-7244.145999999979</v>
      </c>
      <c r="J26" s="61"/>
    </row>
    <row r="27" spans="1:10" ht="12.75">
      <c r="A27" s="71"/>
      <c r="B27" s="197" t="s">
        <v>56</v>
      </c>
      <c r="C27" s="198"/>
      <c r="D27" s="58">
        <v>0.0913</v>
      </c>
      <c r="E27" s="45">
        <v>130752.905</v>
      </c>
      <c r="F27" s="44">
        <v>0.1</v>
      </c>
      <c r="G27" s="45">
        <v>143216.98</v>
      </c>
      <c r="H27" s="44">
        <f aca="true" t="shared" si="0" ref="H27:I36">D27-F27</f>
        <v>-0.0087</v>
      </c>
      <c r="I27" s="47">
        <f t="shared" si="0"/>
        <v>-12464.075000000012</v>
      </c>
      <c r="J27" s="61"/>
    </row>
    <row r="28" spans="1:10" ht="12.75">
      <c r="A28" s="71"/>
      <c r="B28" s="197" t="s">
        <v>57</v>
      </c>
      <c r="C28" s="198"/>
      <c r="D28" s="58">
        <v>0.08599</v>
      </c>
      <c r="E28" s="45">
        <v>367357.567</v>
      </c>
      <c r="F28" s="44">
        <v>0.09066</v>
      </c>
      <c r="G28" s="45">
        <v>387301.971</v>
      </c>
      <c r="H28" s="44">
        <f t="shared" si="0"/>
        <v>-0.0046700000000000075</v>
      </c>
      <c r="I28" s="47">
        <f t="shared" si="0"/>
        <v>-19944.40400000004</v>
      </c>
      <c r="J28" s="61"/>
    </row>
    <row r="29" spans="1:10" ht="12.75">
      <c r="A29" s="71"/>
      <c r="B29" s="197" t="s">
        <v>58</v>
      </c>
      <c r="C29" s="198"/>
      <c r="D29" s="58">
        <v>0.18372</v>
      </c>
      <c r="E29" s="45">
        <v>113484.488</v>
      </c>
      <c r="F29" s="44">
        <v>0.18748</v>
      </c>
      <c r="G29" s="45">
        <v>115802.518</v>
      </c>
      <c r="H29" s="44">
        <f t="shared" si="0"/>
        <v>-0.0037600000000000133</v>
      </c>
      <c r="I29" s="47">
        <f t="shared" si="0"/>
        <v>-2318.029999999999</v>
      </c>
      <c r="J29" s="61"/>
    </row>
    <row r="30" spans="1:10" ht="12.75">
      <c r="A30" s="71"/>
      <c r="B30" s="197" t="s">
        <v>59</v>
      </c>
      <c r="C30" s="198"/>
      <c r="D30" s="58">
        <v>0.1725</v>
      </c>
      <c r="E30" s="45">
        <v>164230.235</v>
      </c>
      <c r="F30" s="44">
        <v>0.17504</v>
      </c>
      <c r="G30" s="45">
        <v>166653.343</v>
      </c>
      <c r="H30" s="44">
        <f t="shared" si="0"/>
        <v>-0.0025400000000000145</v>
      </c>
      <c r="I30" s="47">
        <f t="shared" si="0"/>
        <v>-2423.1080000000075</v>
      </c>
      <c r="J30" s="61"/>
    </row>
    <row r="31" spans="1:10" ht="12.75">
      <c r="A31" s="71"/>
      <c r="B31" s="197" t="s">
        <v>62</v>
      </c>
      <c r="C31" s="198"/>
      <c r="D31" s="58">
        <v>0.15629</v>
      </c>
      <c r="E31" s="45">
        <v>126177.443</v>
      </c>
      <c r="F31" s="44">
        <v>0.16853</v>
      </c>
      <c r="G31" s="45">
        <v>136055.045</v>
      </c>
      <c r="H31" s="44">
        <f t="shared" si="0"/>
        <v>-0.012240000000000001</v>
      </c>
      <c r="I31" s="47">
        <f t="shared" si="0"/>
        <v>-9877.602000000014</v>
      </c>
      <c r="J31" s="61"/>
    </row>
    <row r="32" spans="1:10" ht="12.75">
      <c r="A32" s="71"/>
      <c r="B32" s="197" t="s">
        <v>63</v>
      </c>
      <c r="C32" s="198"/>
      <c r="D32" s="58">
        <v>0.21412</v>
      </c>
      <c r="E32" s="45">
        <v>504474.503</v>
      </c>
      <c r="F32" s="44">
        <v>0.19102</v>
      </c>
      <c r="G32" s="45">
        <v>450036.187</v>
      </c>
      <c r="H32" s="44">
        <f t="shared" si="0"/>
        <v>0.02310000000000001</v>
      </c>
      <c r="I32" s="47">
        <f t="shared" si="0"/>
        <v>54438.31600000005</v>
      </c>
      <c r="J32" s="61"/>
    </row>
    <row r="33" spans="1:10" ht="12.75">
      <c r="A33" s="71"/>
      <c r="B33" s="197" t="s">
        <v>65</v>
      </c>
      <c r="C33" s="198"/>
      <c r="D33" s="58">
        <v>0.12523</v>
      </c>
      <c r="E33" s="45">
        <v>130137.55</v>
      </c>
      <c r="F33" s="44">
        <v>0.13005</v>
      </c>
      <c r="G33" s="45">
        <v>135143.025</v>
      </c>
      <c r="H33" s="44">
        <f t="shared" si="0"/>
        <v>-0.004819999999999991</v>
      </c>
      <c r="I33" s="47">
        <f t="shared" si="0"/>
        <v>-5005.474999999991</v>
      </c>
      <c r="J33" s="61"/>
    </row>
    <row r="34" spans="1:10" ht="12.75">
      <c r="A34" s="71"/>
      <c r="B34" s="197" t="s">
        <v>64</v>
      </c>
      <c r="C34" s="198"/>
      <c r="D34" s="58">
        <v>0.11908</v>
      </c>
      <c r="E34" s="45">
        <v>101096.161</v>
      </c>
      <c r="F34" s="44">
        <v>0.12901</v>
      </c>
      <c r="G34" s="45">
        <v>109528.105</v>
      </c>
      <c r="H34" s="44">
        <f t="shared" si="0"/>
        <v>-0.009930000000000008</v>
      </c>
      <c r="I34" s="47">
        <f t="shared" si="0"/>
        <v>-8431.944000000003</v>
      </c>
      <c r="J34" s="61"/>
    </row>
    <row r="35" spans="1:10" ht="12.75">
      <c r="A35" s="71"/>
      <c r="B35" s="197" t="s">
        <v>61</v>
      </c>
      <c r="C35" s="198"/>
      <c r="D35" s="58">
        <v>0.15043</v>
      </c>
      <c r="E35" s="45">
        <v>117364.18</v>
      </c>
      <c r="F35" s="44">
        <v>0.15368</v>
      </c>
      <c r="G35" s="45">
        <v>119899.185</v>
      </c>
      <c r="H35" s="44">
        <f t="shared" si="0"/>
        <v>-0.003250000000000003</v>
      </c>
      <c r="I35" s="47">
        <f t="shared" si="0"/>
        <v>-2535.0050000000047</v>
      </c>
      <c r="J35" s="61"/>
    </row>
    <row r="36" spans="1:10" ht="13.5" thickBot="1">
      <c r="A36" s="71"/>
      <c r="B36" s="199" t="s">
        <v>60</v>
      </c>
      <c r="C36" s="200"/>
      <c r="D36" s="59">
        <v>0.06999</v>
      </c>
      <c r="E36" s="49">
        <v>235295.814</v>
      </c>
      <c r="F36" s="48">
        <v>0.07373</v>
      </c>
      <c r="G36" s="49">
        <v>247841.689</v>
      </c>
      <c r="H36" s="48">
        <f t="shared" si="0"/>
        <v>-0.003740000000000007</v>
      </c>
      <c r="I36" s="50">
        <f t="shared" si="0"/>
        <v>-12545.875</v>
      </c>
      <c r="J36" s="61"/>
    </row>
    <row r="37" spans="1:10" ht="12.75">
      <c r="A37" s="71"/>
      <c r="B37" s="201"/>
      <c r="C37" s="201"/>
      <c r="D37" s="23"/>
      <c r="E37" s="60"/>
      <c r="F37" s="23"/>
      <c r="G37" s="60"/>
      <c r="H37" s="23"/>
      <c r="I37" s="60"/>
      <c r="J37" s="61"/>
    </row>
    <row r="38" spans="1:10" ht="12.75">
      <c r="A38" s="71"/>
      <c r="B38" s="133" t="s">
        <v>71</v>
      </c>
      <c r="C38" s="133"/>
      <c r="D38" s="133"/>
      <c r="E38" s="133"/>
      <c r="F38" s="133"/>
      <c r="G38" s="133"/>
      <c r="H38" s="133"/>
      <c r="I38" s="133"/>
      <c r="J38" s="133"/>
    </row>
    <row r="39" spans="1:10" ht="12.75">
      <c r="A39" s="71"/>
      <c r="B39" s="191" t="s">
        <v>87</v>
      </c>
      <c r="C39" s="191"/>
      <c r="D39" s="191"/>
      <c r="E39" s="191"/>
      <c r="F39" s="191"/>
      <c r="G39" s="191"/>
      <c r="H39" s="191"/>
      <c r="I39" s="191"/>
      <c r="J39" s="191"/>
    </row>
    <row r="40" spans="1:10" ht="12.75">
      <c r="A40" s="71"/>
      <c r="B40" s="63" t="s">
        <v>88</v>
      </c>
      <c r="C40" s="63"/>
      <c r="D40" s="63"/>
      <c r="E40" s="63"/>
      <c r="F40" s="63"/>
      <c r="G40" s="63"/>
      <c r="H40" s="63"/>
      <c r="I40" s="63"/>
      <c r="J40" s="63"/>
    </row>
    <row r="41" spans="1:10" ht="12.75">
      <c r="A41" s="71"/>
      <c r="B41" s="295" t="s">
        <v>98</v>
      </c>
      <c r="C41" s="295"/>
      <c r="D41" s="295"/>
      <c r="E41" s="295"/>
      <c r="F41" s="295"/>
      <c r="G41" s="295"/>
      <c r="H41" s="295"/>
      <c r="I41" s="295"/>
      <c r="J41" s="295"/>
    </row>
    <row r="42" spans="1:10" ht="12.75">
      <c r="A42" s="71"/>
      <c r="B42" s="34"/>
      <c r="C42" s="33"/>
      <c r="D42" s="33"/>
      <c r="E42" s="33"/>
      <c r="F42" s="33"/>
      <c r="G42" s="33"/>
      <c r="H42" s="33"/>
      <c r="I42" s="33"/>
      <c r="J42" s="33"/>
    </row>
    <row r="43" spans="1:17" ht="25.5" customHeight="1">
      <c r="A43" s="71"/>
      <c r="B43" s="133" t="s">
        <v>73</v>
      </c>
      <c r="C43" s="133"/>
      <c r="D43" s="133"/>
      <c r="E43" s="133"/>
      <c r="F43" s="133"/>
      <c r="G43" s="133"/>
      <c r="H43" s="133"/>
      <c r="I43" s="133"/>
      <c r="J43" s="133"/>
      <c r="K43" s="32"/>
      <c r="L43" s="32"/>
      <c r="M43" s="32"/>
      <c r="N43" s="32"/>
      <c r="O43" s="32"/>
      <c r="P43" s="32"/>
      <c r="Q43" s="32"/>
    </row>
    <row r="44" spans="1:10" ht="26.25" customHeight="1">
      <c r="A44" s="71"/>
      <c r="B44" s="255" t="s">
        <v>99</v>
      </c>
      <c r="C44" s="255"/>
      <c r="D44" s="255"/>
      <c r="E44" s="255"/>
      <c r="F44" s="255"/>
      <c r="G44" s="255"/>
      <c r="H44" s="255"/>
      <c r="I44" s="255"/>
      <c r="J44" s="255"/>
    </row>
    <row r="45" spans="1:10" ht="12.75">
      <c r="A45" s="71"/>
      <c r="B45" s="62"/>
      <c r="C45" s="62"/>
      <c r="D45" s="62"/>
      <c r="E45" s="62"/>
      <c r="F45" s="62"/>
      <c r="G45" s="62"/>
      <c r="H45" s="62"/>
      <c r="I45" s="62"/>
      <c r="J45" s="62"/>
    </row>
    <row r="46" spans="1:10" ht="12.75">
      <c r="A46" s="71"/>
      <c r="B46" s="133" t="s">
        <v>72</v>
      </c>
      <c r="C46" s="133"/>
      <c r="D46" s="133"/>
      <c r="E46" s="133"/>
      <c r="F46" s="133"/>
      <c r="G46" s="133"/>
      <c r="H46" s="133"/>
      <c r="I46" s="133"/>
      <c r="J46" s="133"/>
    </row>
    <row r="47" spans="1:10" ht="12.75">
      <c r="A47" s="71"/>
      <c r="B47" s="62"/>
      <c r="C47" s="62"/>
      <c r="D47" s="62"/>
      <c r="E47" s="62"/>
      <c r="F47" s="62"/>
      <c r="G47" s="62"/>
      <c r="H47" s="62"/>
      <c r="I47" s="62"/>
      <c r="J47" s="62"/>
    </row>
    <row r="48" spans="1:10" ht="37.5" customHeight="1">
      <c r="A48" s="71"/>
      <c r="B48" s="191" t="s">
        <v>100</v>
      </c>
      <c r="C48" s="191"/>
      <c r="D48" s="191"/>
      <c r="E48" s="191"/>
      <c r="F48" s="191"/>
      <c r="G48" s="191"/>
      <c r="H48" s="191"/>
      <c r="I48" s="191"/>
      <c r="J48" s="191"/>
    </row>
    <row r="49" spans="1:10" ht="12.75">
      <c r="A49" s="71"/>
      <c r="B49" s="191" t="s">
        <v>75</v>
      </c>
      <c r="C49" s="191"/>
      <c r="D49" s="191"/>
      <c r="E49" s="191"/>
      <c r="F49" s="191"/>
      <c r="G49" s="191"/>
      <c r="H49" s="191"/>
      <c r="I49" s="191"/>
      <c r="J49" s="191"/>
    </row>
    <row r="50" spans="1:10" ht="12.75">
      <c r="A50" s="71"/>
      <c r="B50" s="296" t="s">
        <v>101</v>
      </c>
      <c r="C50" s="133"/>
      <c r="D50" s="133"/>
      <c r="E50" s="133"/>
      <c r="F50" s="133"/>
      <c r="G50" s="133"/>
      <c r="H50" s="133"/>
      <c r="I50" s="133"/>
      <c r="J50" s="133"/>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5" customHeight="1">
      <c r="A54" s="71"/>
      <c r="B54" s="37" t="s">
        <v>102</v>
      </c>
      <c r="C54" s="37"/>
      <c r="D54" s="37"/>
      <c r="E54" s="71"/>
      <c r="F54" s="71"/>
      <c r="G54" s="71"/>
      <c r="H54" s="71"/>
      <c r="I54" s="71"/>
      <c r="J54" s="71"/>
    </row>
    <row r="55" spans="1:10" ht="15" customHeight="1" thickBot="1">
      <c r="A55" s="71"/>
      <c r="B55" s="71"/>
      <c r="C55" s="71"/>
      <c r="D55" s="71"/>
      <c r="E55" s="71"/>
      <c r="F55" s="71"/>
      <c r="G55" s="71"/>
      <c r="H55" s="71"/>
      <c r="I55" s="71"/>
      <c r="J55" s="71"/>
    </row>
    <row r="56" spans="1:10" ht="30" customHeight="1" thickBot="1">
      <c r="A56" s="71"/>
      <c r="B56" s="189" t="s">
        <v>25</v>
      </c>
      <c r="C56" s="182"/>
      <c r="D56" s="182"/>
      <c r="E56" s="182"/>
      <c r="F56" s="182"/>
      <c r="G56" s="182"/>
      <c r="H56" s="182"/>
      <c r="I56" s="182"/>
      <c r="J56" s="183"/>
    </row>
    <row r="57" spans="1:10" ht="46.5" customHeight="1" thickBot="1">
      <c r="A57" s="71"/>
      <c r="B57" s="189" t="s">
        <v>26</v>
      </c>
      <c r="C57" s="183"/>
      <c r="D57" s="189" t="s">
        <v>27</v>
      </c>
      <c r="E57" s="183"/>
      <c r="F57" s="189" t="s">
        <v>28</v>
      </c>
      <c r="G57" s="183"/>
      <c r="H57" s="193" t="s">
        <v>29</v>
      </c>
      <c r="I57" s="194"/>
      <c r="J57" s="195"/>
    </row>
    <row r="58" spans="1:10" ht="18" customHeight="1" thickBot="1">
      <c r="A58" s="71"/>
      <c r="B58" s="250">
        <f>D58+F58+H58</f>
        <v>35538.884</v>
      </c>
      <c r="C58" s="251"/>
      <c r="D58" s="297">
        <v>6566.039</v>
      </c>
      <c r="E58" s="298"/>
      <c r="F58" s="297">
        <v>2910.254</v>
      </c>
      <c r="G58" s="298"/>
      <c r="H58" s="297">
        <v>26062.591</v>
      </c>
      <c r="I58" s="299"/>
      <c r="J58" s="298"/>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37" t="s">
        <v>103</v>
      </c>
      <c r="C61" s="71"/>
      <c r="D61" s="71"/>
      <c r="E61" s="71"/>
      <c r="F61" s="71"/>
      <c r="G61" s="71"/>
      <c r="H61" s="71"/>
      <c r="I61" s="71"/>
      <c r="J61" s="71"/>
    </row>
    <row r="62" spans="1:10" ht="13.5" thickBot="1">
      <c r="A62" s="71"/>
      <c r="B62" s="71"/>
      <c r="C62" s="71"/>
      <c r="D62" s="71"/>
      <c r="E62" s="71"/>
      <c r="F62" s="71"/>
      <c r="G62" s="71"/>
      <c r="H62" s="71"/>
      <c r="I62" s="71"/>
      <c r="J62" s="71"/>
    </row>
    <row r="63" spans="1:10" ht="24.75" customHeight="1" thickBot="1">
      <c r="A63" s="71"/>
      <c r="B63" s="189" t="s">
        <v>39</v>
      </c>
      <c r="C63" s="182"/>
      <c r="D63" s="182"/>
      <c r="E63" s="182"/>
      <c r="F63" s="182" t="s">
        <v>68</v>
      </c>
      <c r="G63" s="182"/>
      <c r="H63" s="182"/>
      <c r="I63" s="182" t="s">
        <v>51</v>
      </c>
      <c r="J63" s="183"/>
    </row>
    <row r="64" spans="1:10" ht="24.75" customHeight="1" thickBot="1">
      <c r="A64" s="71"/>
      <c r="B64" s="141" t="s">
        <v>27</v>
      </c>
      <c r="C64" s="142"/>
      <c r="D64" s="142"/>
      <c r="E64" s="142"/>
      <c r="F64" s="143"/>
      <c r="G64" s="143"/>
      <c r="H64" s="143"/>
      <c r="I64" s="182"/>
      <c r="J64" s="183"/>
    </row>
    <row r="65" spans="1:10" ht="24.75" customHeight="1">
      <c r="A65" s="71"/>
      <c r="B65" s="300" t="s">
        <v>45</v>
      </c>
      <c r="C65" s="301"/>
      <c r="D65" s="301"/>
      <c r="E65" s="301"/>
      <c r="F65" s="302" t="s">
        <v>104</v>
      </c>
      <c r="G65" s="302"/>
      <c r="H65" s="302"/>
      <c r="I65" s="248" t="s">
        <v>52</v>
      </c>
      <c r="J65" s="249"/>
    </row>
    <row r="66" spans="1:10" ht="24.75" customHeight="1">
      <c r="A66" s="71"/>
      <c r="B66" s="303" t="s">
        <v>44</v>
      </c>
      <c r="C66" s="304"/>
      <c r="D66" s="304"/>
      <c r="E66" s="304"/>
      <c r="F66" s="305" t="s">
        <v>104</v>
      </c>
      <c r="G66" s="305"/>
      <c r="H66" s="305"/>
      <c r="I66" s="233" t="s">
        <v>52</v>
      </c>
      <c r="J66" s="234"/>
    </row>
    <row r="67" spans="1:10" ht="24.75" customHeight="1">
      <c r="A67" s="71"/>
      <c r="B67" s="306" t="s">
        <v>40</v>
      </c>
      <c r="C67" s="307"/>
      <c r="D67" s="307"/>
      <c r="E67" s="307"/>
      <c r="F67" s="305" t="s">
        <v>104</v>
      </c>
      <c r="G67" s="305"/>
      <c r="H67" s="305"/>
      <c r="I67" s="233" t="s">
        <v>52</v>
      </c>
      <c r="J67" s="234"/>
    </row>
    <row r="68" spans="1:10" ht="24.75" customHeight="1" thickBot="1">
      <c r="A68" s="71"/>
      <c r="B68" s="306" t="s">
        <v>105</v>
      </c>
      <c r="C68" s="307"/>
      <c r="D68" s="307"/>
      <c r="E68" s="307"/>
      <c r="F68" s="305" t="s">
        <v>93</v>
      </c>
      <c r="G68" s="305"/>
      <c r="H68" s="305"/>
      <c r="I68" s="233" t="s">
        <v>52</v>
      </c>
      <c r="J68" s="234"/>
    </row>
    <row r="69" spans="1:10" ht="24.75" customHeight="1" thickBot="1">
      <c r="A69" s="71"/>
      <c r="B69" s="141" t="s">
        <v>28</v>
      </c>
      <c r="C69" s="142"/>
      <c r="D69" s="142"/>
      <c r="E69" s="142"/>
      <c r="F69" s="143"/>
      <c r="G69" s="143"/>
      <c r="H69" s="143"/>
      <c r="I69" s="245"/>
      <c r="J69" s="246"/>
    </row>
    <row r="70" spans="1:10" ht="24.75" customHeight="1">
      <c r="A70" s="71"/>
      <c r="B70" s="75" t="s">
        <v>46</v>
      </c>
      <c r="C70" s="76"/>
      <c r="D70" s="76"/>
      <c r="E70" s="76"/>
      <c r="F70" s="302" t="s">
        <v>104</v>
      </c>
      <c r="G70" s="302"/>
      <c r="H70" s="302"/>
      <c r="I70" s="248" t="s">
        <v>53</v>
      </c>
      <c r="J70" s="249"/>
    </row>
    <row r="71" spans="1:10" ht="24.75" customHeight="1">
      <c r="A71" s="71"/>
      <c r="B71" s="306" t="s">
        <v>47</v>
      </c>
      <c r="C71" s="307"/>
      <c r="D71" s="307"/>
      <c r="E71" s="307"/>
      <c r="F71" s="305" t="s">
        <v>104</v>
      </c>
      <c r="G71" s="305"/>
      <c r="H71" s="305"/>
      <c r="I71" s="233" t="s">
        <v>53</v>
      </c>
      <c r="J71" s="234"/>
    </row>
    <row r="72" spans="1:10" ht="24.75" customHeight="1">
      <c r="A72" s="71"/>
      <c r="B72" s="306" t="s">
        <v>41</v>
      </c>
      <c r="C72" s="307"/>
      <c r="D72" s="307"/>
      <c r="E72" s="307"/>
      <c r="F72" s="305" t="s">
        <v>104</v>
      </c>
      <c r="G72" s="305"/>
      <c r="H72" s="305"/>
      <c r="I72" s="233" t="s">
        <v>53</v>
      </c>
      <c r="J72" s="234"/>
    </row>
    <row r="73" spans="1:10" ht="24.75" customHeight="1">
      <c r="A73" s="71"/>
      <c r="B73" s="303" t="s">
        <v>48</v>
      </c>
      <c r="C73" s="304"/>
      <c r="D73" s="304"/>
      <c r="E73" s="304"/>
      <c r="F73" s="305" t="s">
        <v>104</v>
      </c>
      <c r="G73" s="305"/>
      <c r="H73" s="305"/>
      <c r="I73" s="233" t="s">
        <v>53</v>
      </c>
      <c r="J73" s="234"/>
    </row>
    <row r="74" spans="1:10" ht="24.75" customHeight="1">
      <c r="A74" s="71"/>
      <c r="B74" s="306" t="s">
        <v>49</v>
      </c>
      <c r="C74" s="307"/>
      <c r="D74" s="307"/>
      <c r="E74" s="307"/>
      <c r="F74" s="305" t="s">
        <v>104</v>
      </c>
      <c r="G74" s="305"/>
      <c r="H74" s="305"/>
      <c r="I74" s="233" t="s">
        <v>54</v>
      </c>
      <c r="J74" s="234"/>
    </row>
    <row r="75" spans="1:10" ht="24.75" customHeight="1">
      <c r="A75" s="71"/>
      <c r="B75" s="306" t="s">
        <v>82</v>
      </c>
      <c r="C75" s="307"/>
      <c r="D75" s="307"/>
      <c r="E75" s="307"/>
      <c r="F75" s="305" t="s">
        <v>104</v>
      </c>
      <c r="G75" s="305"/>
      <c r="H75" s="305"/>
      <c r="I75" s="233" t="s">
        <v>53</v>
      </c>
      <c r="J75" s="234"/>
    </row>
    <row r="76" spans="1:10" ht="24.75" customHeight="1" thickBot="1">
      <c r="A76" s="71"/>
      <c r="B76" s="308" t="s">
        <v>106</v>
      </c>
      <c r="C76" s="309"/>
      <c r="D76" s="309"/>
      <c r="E76" s="310"/>
      <c r="F76" s="311" t="s">
        <v>104</v>
      </c>
      <c r="G76" s="311"/>
      <c r="H76" s="311"/>
      <c r="I76" s="265" t="s">
        <v>54</v>
      </c>
      <c r="J76" s="266"/>
    </row>
    <row r="77" spans="1:10" ht="24.75" customHeight="1" thickBot="1">
      <c r="A77" s="71"/>
      <c r="B77" s="235" t="s">
        <v>29</v>
      </c>
      <c r="C77" s="236"/>
      <c r="D77" s="236"/>
      <c r="E77" s="236"/>
      <c r="F77" s="237"/>
      <c r="G77" s="237"/>
      <c r="H77" s="237"/>
      <c r="I77" s="238"/>
      <c r="J77" s="239"/>
    </row>
    <row r="78" spans="1:10" ht="24.75" customHeight="1">
      <c r="A78" s="71"/>
      <c r="B78" s="312" t="s">
        <v>43</v>
      </c>
      <c r="C78" s="313"/>
      <c r="D78" s="313"/>
      <c r="E78" s="313"/>
      <c r="F78" s="314" t="s">
        <v>104</v>
      </c>
      <c r="G78" s="314"/>
      <c r="H78" s="314"/>
      <c r="I78" s="228" t="s">
        <v>52</v>
      </c>
      <c r="J78" s="229"/>
    </row>
    <row r="79" spans="1:10" ht="27" customHeight="1">
      <c r="A79" s="71"/>
      <c r="B79" s="315" t="s">
        <v>107</v>
      </c>
      <c r="C79" s="316"/>
      <c r="D79" s="316"/>
      <c r="E79" s="316"/>
      <c r="F79" s="305" t="s">
        <v>104</v>
      </c>
      <c r="G79" s="305"/>
      <c r="H79" s="305"/>
      <c r="I79" s="233" t="s">
        <v>52</v>
      </c>
      <c r="J79" s="234"/>
    </row>
    <row r="80" spans="1:10" ht="27" customHeight="1">
      <c r="A80" s="71"/>
      <c r="B80" s="315" t="s">
        <v>108</v>
      </c>
      <c r="C80" s="316"/>
      <c r="D80" s="316"/>
      <c r="E80" s="316"/>
      <c r="F80" s="305" t="s">
        <v>104</v>
      </c>
      <c r="G80" s="305"/>
      <c r="H80" s="305"/>
      <c r="I80" s="233" t="s">
        <v>52</v>
      </c>
      <c r="J80" s="234"/>
    </row>
    <row r="81" spans="1:10" ht="27" customHeight="1">
      <c r="A81" s="71"/>
      <c r="B81" s="315" t="s">
        <v>109</v>
      </c>
      <c r="C81" s="316"/>
      <c r="D81" s="316"/>
      <c r="E81" s="316"/>
      <c r="F81" s="305" t="s">
        <v>104</v>
      </c>
      <c r="G81" s="305"/>
      <c r="H81" s="305"/>
      <c r="I81" s="233" t="s">
        <v>52</v>
      </c>
      <c r="J81" s="234"/>
    </row>
    <row r="82" spans="1:10" ht="27" customHeight="1">
      <c r="A82" s="71"/>
      <c r="B82" s="315" t="s">
        <v>110</v>
      </c>
      <c r="C82" s="316"/>
      <c r="D82" s="316"/>
      <c r="E82" s="316"/>
      <c r="F82" s="305" t="s">
        <v>104</v>
      </c>
      <c r="G82" s="305"/>
      <c r="H82" s="305"/>
      <c r="I82" s="233" t="s">
        <v>52</v>
      </c>
      <c r="J82" s="234"/>
    </row>
    <row r="83" spans="1:10" ht="27" customHeight="1">
      <c r="A83" s="71"/>
      <c r="B83" s="315" t="s">
        <v>111</v>
      </c>
      <c r="C83" s="316"/>
      <c r="D83" s="316"/>
      <c r="E83" s="316"/>
      <c r="F83" s="305" t="s">
        <v>104</v>
      </c>
      <c r="G83" s="305"/>
      <c r="H83" s="305"/>
      <c r="I83" s="233" t="s">
        <v>53</v>
      </c>
      <c r="J83" s="234"/>
    </row>
    <row r="84" spans="1:10" ht="27" customHeight="1">
      <c r="A84" s="71"/>
      <c r="B84" s="315" t="s">
        <v>112</v>
      </c>
      <c r="C84" s="316"/>
      <c r="D84" s="316"/>
      <c r="E84" s="316"/>
      <c r="F84" s="305" t="s">
        <v>104</v>
      </c>
      <c r="G84" s="305"/>
      <c r="H84" s="305"/>
      <c r="I84" s="233" t="s">
        <v>53</v>
      </c>
      <c r="J84" s="234"/>
    </row>
    <row r="85" spans="1:10" ht="27" customHeight="1">
      <c r="A85" s="71"/>
      <c r="B85" s="315" t="s">
        <v>113</v>
      </c>
      <c r="C85" s="316"/>
      <c r="D85" s="316"/>
      <c r="E85" s="316"/>
      <c r="F85" s="305" t="s">
        <v>104</v>
      </c>
      <c r="G85" s="305"/>
      <c r="H85" s="305"/>
      <c r="I85" s="233" t="s">
        <v>53</v>
      </c>
      <c r="J85" s="234"/>
    </row>
    <row r="86" spans="1:10" ht="27" customHeight="1">
      <c r="A86" s="71"/>
      <c r="B86" s="315" t="s">
        <v>114</v>
      </c>
      <c r="C86" s="316"/>
      <c r="D86" s="316"/>
      <c r="E86" s="316"/>
      <c r="F86" s="305" t="s">
        <v>104</v>
      </c>
      <c r="G86" s="305"/>
      <c r="H86" s="305"/>
      <c r="I86" s="233" t="s">
        <v>53</v>
      </c>
      <c r="J86" s="234"/>
    </row>
    <row r="87" spans="1:10" ht="27" customHeight="1">
      <c r="A87" s="71"/>
      <c r="B87" s="315" t="s">
        <v>115</v>
      </c>
      <c r="C87" s="316"/>
      <c r="D87" s="316"/>
      <c r="E87" s="316"/>
      <c r="F87" s="305" t="s">
        <v>104</v>
      </c>
      <c r="G87" s="305"/>
      <c r="H87" s="305"/>
      <c r="I87" s="233" t="s">
        <v>53</v>
      </c>
      <c r="J87" s="234"/>
    </row>
    <row r="88" spans="1:10" ht="27" customHeight="1">
      <c r="A88" s="71"/>
      <c r="B88" s="315" t="s">
        <v>116</v>
      </c>
      <c r="C88" s="316"/>
      <c r="D88" s="316"/>
      <c r="E88" s="316"/>
      <c r="F88" s="305" t="s">
        <v>104</v>
      </c>
      <c r="G88" s="305"/>
      <c r="H88" s="305"/>
      <c r="I88" s="233" t="s">
        <v>53</v>
      </c>
      <c r="J88" s="234"/>
    </row>
    <row r="89" spans="1:10" ht="27" customHeight="1">
      <c r="A89" s="71"/>
      <c r="B89" s="315" t="s">
        <v>117</v>
      </c>
      <c r="C89" s="316"/>
      <c r="D89" s="316"/>
      <c r="E89" s="316"/>
      <c r="F89" s="305" t="s">
        <v>104</v>
      </c>
      <c r="G89" s="305"/>
      <c r="H89" s="305"/>
      <c r="I89" s="233" t="s">
        <v>53</v>
      </c>
      <c r="J89" s="234"/>
    </row>
    <row r="90" spans="1:10" ht="27" customHeight="1" thickBot="1">
      <c r="A90" s="71"/>
      <c r="B90" s="317" t="s">
        <v>118</v>
      </c>
      <c r="C90" s="318"/>
      <c r="D90" s="318"/>
      <c r="E90" s="318"/>
      <c r="F90" s="319" t="s">
        <v>104</v>
      </c>
      <c r="G90" s="319"/>
      <c r="H90" s="319"/>
      <c r="I90" s="260" t="s">
        <v>52</v>
      </c>
      <c r="J90" s="261"/>
    </row>
    <row r="91" spans="1:10" ht="27" customHeight="1">
      <c r="A91" s="71"/>
      <c r="B91" s="77"/>
      <c r="C91" s="77"/>
      <c r="D91" s="77"/>
      <c r="E91" s="77"/>
      <c r="F91" s="78"/>
      <c r="G91" s="78"/>
      <c r="H91" s="78"/>
      <c r="I91" s="40"/>
      <c r="J91" s="40"/>
    </row>
    <row r="92" spans="1:10" ht="12.75">
      <c r="A92" s="71"/>
      <c r="B92" s="39"/>
      <c r="C92" s="39"/>
      <c r="D92" s="39"/>
      <c r="E92" s="39"/>
      <c r="F92" s="39"/>
      <c r="G92" s="39"/>
      <c r="H92" s="40"/>
      <c r="I92" s="40"/>
      <c r="J92" s="40"/>
    </row>
    <row r="93" spans="1:10" ht="12.75">
      <c r="A93" s="71"/>
      <c r="B93" s="39"/>
      <c r="C93" s="39"/>
      <c r="D93" s="39"/>
      <c r="E93" s="39"/>
      <c r="F93" s="39"/>
      <c r="G93" s="39"/>
      <c r="H93" s="40"/>
      <c r="I93" s="40"/>
      <c r="J93" s="40"/>
    </row>
    <row r="94" spans="1:10" ht="12.75">
      <c r="A94" s="71"/>
      <c r="B94" s="71"/>
      <c r="C94" s="71"/>
      <c r="D94" s="71"/>
      <c r="E94" s="71"/>
      <c r="F94" s="71"/>
      <c r="G94" s="71"/>
      <c r="H94" s="71"/>
      <c r="I94" s="71"/>
      <c r="J94" s="71"/>
    </row>
    <row r="95" spans="1:10" ht="71.25" customHeight="1">
      <c r="A95" s="71"/>
      <c r="B95" s="133"/>
      <c r="C95" s="133"/>
      <c r="D95" s="133"/>
      <c r="E95" s="133"/>
      <c r="F95" s="133"/>
      <c r="G95" s="133"/>
      <c r="H95" s="133"/>
      <c r="I95" s="133"/>
      <c r="J95" s="133"/>
    </row>
    <row r="96" spans="1:10" ht="96.75" customHeight="1">
      <c r="A96" s="71"/>
      <c r="B96" s="133"/>
      <c r="C96" s="133"/>
      <c r="D96" s="133"/>
      <c r="E96" s="133"/>
      <c r="F96" s="133"/>
      <c r="G96" s="133"/>
      <c r="H96" s="133"/>
      <c r="I96" s="133"/>
      <c r="J96" s="133"/>
    </row>
    <row r="97" spans="1:10" ht="38.25" customHeight="1">
      <c r="A97" s="71"/>
      <c r="B97" s="133"/>
      <c r="C97" s="133"/>
      <c r="D97" s="133"/>
      <c r="E97" s="133"/>
      <c r="F97" s="133"/>
      <c r="G97" s="133"/>
      <c r="H97" s="133"/>
      <c r="I97" s="133"/>
      <c r="J97" s="133"/>
    </row>
    <row r="98" spans="1:10" ht="69.75" customHeight="1">
      <c r="A98" s="71"/>
      <c r="B98" s="133"/>
      <c r="C98" s="133"/>
      <c r="D98" s="133"/>
      <c r="E98" s="133"/>
      <c r="F98" s="133"/>
      <c r="G98" s="133"/>
      <c r="H98" s="133"/>
      <c r="I98" s="133"/>
      <c r="J98" s="133"/>
    </row>
    <row r="99" spans="1:10" ht="171" customHeight="1">
      <c r="A99" s="71"/>
      <c r="B99" s="133"/>
      <c r="C99" s="133"/>
      <c r="D99" s="133"/>
      <c r="E99" s="133"/>
      <c r="F99" s="133"/>
      <c r="G99" s="133"/>
      <c r="H99" s="133"/>
      <c r="I99" s="133"/>
      <c r="J99" s="133"/>
    </row>
    <row r="100" spans="1:10" ht="62.25" customHeight="1">
      <c r="A100" s="71"/>
      <c r="B100" s="133"/>
      <c r="C100" s="133"/>
      <c r="D100" s="133"/>
      <c r="E100" s="133"/>
      <c r="F100" s="133"/>
      <c r="G100" s="133"/>
      <c r="H100" s="133"/>
      <c r="I100" s="133"/>
      <c r="J100" s="133"/>
    </row>
    <row r="101" spans="1:10" ht="51.75" customHeight="1">
      <c r="A101" s="71"/>
      <c r="B101" s="133"/>
      <c r="C101" s="133"/>
      <c r="D101" s="133"/>
      <c r="E101" s="133"/>
      <c r="F101" s="133"/>
      <c r="G101" s="133"/>
      <c r="H101" s="133"/>
      <c r="I101" s="133"/>
      <c r="J101" s="133"/>
    </row>
  </sheetData>
  <sheetProtection/>
  <mergeCells count="135">
    <mergeCell ref="B101:J101"/>
    <mergeCell ref="B95:J95"/>
    <mergeCell ref="B96:J96"/>
    <mergeCell ref="B97:J97"/>
    <mergeCell ref="B98:J98"/>
    <mergeCell ref="B99:J99"/>
    <mergeCell ref="B100:J100"/>
    <mergeCell ref="B89:E89"/>
    <mergeCell ref="F89:H89"/>
    <mergeCell ref="I89:J89"/>
    <mergeCell ref="B90:E90"/>
    <mergeCell ref="F90:H90"/>
    <mergeCell ref="I90:J90"/>
    <mergeCell ref="B87:E87"/>
    <mergeCell ref="F87:H87"/>
    <mergeCell ref="I87:J87"/>
    <mergeCell ref="B88:E88"/>
    <mergeCell ref="F88:H88"/>
    <mergeCell ref="I88:J88"/>
    <mergeCell ref="B85:E85"/>
    <mergeCell ref="F85:H85"/>
    <mergeCell ref="I85:J85"/>
    <mergeCell ref="B86:E86"/>
    <mergeCell ref="F86:H86"/>
    <mergeCell ref="I86:J86"/>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50" r:id="rId1" display="http://xjob.ru/?id=cats&amp;cat=1.17.3-6989-102418104"/>
    <hyperlink ref="B41" r:id="rId2" display="http://lawrussia.ru/texts/legal_216/doc216a395x252.htm"/>
  </hyperlinks>
  <printOptions/>
  <pageMargins left="0.7480314960629921" right="0.7480314960629921" top="0.984251968503937" bottom="0.984251968503937" header="0.5118110236220472" footer="0.5118110236220472"/>
  <pageSetup horizontalDpi="600" verticalDpi="600" orientation="portrait" paperSize="9" scale="65" r:id="rId3"/>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Демина А.Г.</cp:lastModifiedBy>
  <cp:lastPrinted>2014-02-06T07:16:19Z</cp:lastPrinted>
  <dcterms:created xsi:type="dcterms:W3CDTF">2010-02-15T11:18:33Z</dcterms:created>
  <dcterms:modified xsi:type="dcterms:W3CDTF">2014-02-12T06:18:38Z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